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cy\Board of Director Meeting Packets\2021.2022 Meeting Documentation\"/>
    </mc:Choice>
  </mc:AlternateContent>
  <xr:revisionPtr revIDLastSave="0" documentId="8_{09F1279B-FF9D-4004-887D-04A70D8828FF}" xr6:coauthVersionLast="47" xr6:coauthVersionMax="47" xr10:uidLastSave="{00000000-0000-0000-0000-000000000000}"/>
  <bookViews>
    <workbookView xWindow="-108" yWindow="-108" windowWidth="23256" windowHeight="12456" activeTab="2" xr2:uid="{7B436B85-30EC-45C6-B562-4A1F805286A2}"/>
  </bookViews>
  <sheets>
    <sheet name="AR Aging 04.30.22" sheetId="1" r:id="rId1"/>
    <sheet name="Balance Sheet Comp 4.30.2022" sheetId="2" r:id="rId2"/>
    <sheet name="BudgetvsAct4.30.22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'AR Aging 04.30.22'!$A:$C,'AR Aging 04.30.22'!$1:$1</definedName>
    <definedName name="QB_COLUMN_7721" localSheetId="0" hidden="1">'AR Aging 04.30.22'!$D$1</definedName>
    <definedName name="QB_COLUMN_7722" localSheetId="0" hidden="1">'AR Aging 04.30.22'!$F$1</definedName>
    <definedName name="QB_COLUMN_7723" localSheetId="0" hidden="1">'AR Aging 04.30.22'!$H$1</definedName>
    <definedName name="QB_COLUMN_7724" localSheetId="0" hidden="1">'AR Aging 04.30.22'!$J$1</definedName>
    <definedName name="QB_COLUMN_7725" localSheetId="0" hidden="1">'AR Aging 04.30.22'!$L$1</definedName>
    <definedName name="QB_COLUMN_8030" localSheetId="0" hidden="1">'AR Aging 04.30.22'!$N$1</definedName>
    <definedName name="QB_DATA_0" localSheetId="0" hidden="1">'AR Aging 04.30.22'!$2:$2,'AR Aging 04.30.22'!$3:$3,'AR Aging 04.30.22'!#REF!,'AR Aging 04.30.22'!$4:$4,'AR Aging 04.30.22'!$5:$5,'AR Aging 04.30.22'!#REF!,'AR Aging 04.30.22'!#REF!,'AR Aging 04.30.22'!#REF!,'AR Aging 04.30.22'!#REF!,'AR Aging 04.30.22'!$6:$6,'AR Aging 04.30.22'!$8:$8,'AR Aging 04.30.22'!$9:$9,'AR Aging 04.30.22'!$12:$12,'AR Aging 04.30.22'!$13:$13,'AR Aging 04.30.22'!$15:$15,'AR Aging 04.30.22'!$17:$17</definedName>
    <definedName name="QB_DATA_1" localSheetId="0" hidden="1">'AR Aging 04.30.22'!$19:$19,'AR Aging 04.30.22'!$20:$20,'AR Aging 04.30.22'!$22:$22,'AR Aging 04.30.22'!$24:$24</definedName>
    <definedName name="QB_FORMULA_0" localSheetId="0" hidden="1">'AR Aging 04.30.22'!$N$2,'AR Aging 04.30.22'!$N$3,'AR Aging 04.30.22'!#REF!,'AR Aging 04.30.22'!$N$4,'AR Aging 04.30.22'!$N$5,'AR Aging 04.30.22'!#REF!,'AR Aging 04.30.22'!#REF!,'AR Aging 04.30.22'!#REF!,'AR Aging 04.30.22'!#REF!,'AR Aging 04.30.22'!$N$6,'AR Aging 04.30.22'!$N$8,'AR Aging 04.30.22'!$N$9,'AR Aging 04.30.22'!$D$10,'AR Aging 04.30.22'!$F$10,'AR Aging 04.30.22'!$H$10,'AR Aging 04.30.22'!$J$10</definedName>
    <definedName name="QB_FORMULA_1" localSheetId="0" hidden="1">'AR Aging 04.30.22'!$L$10,'AR Aging 04.30.22'!$N$10,'AR Aging 04.30.22'!$N$12,'AR Aging 04.30.22'!$N$13,'AR Aging 04.30.22'!$D$14,'AR Aging 04.30.22'!$F$14,'AR Aging 04.30.22'!$H$14,'AR Aging 04.30.22'!$J$14,'AR Aging 04.30.22'!$L$14,'AR Aging 04.30.22'!$N$14,'AR Aging 04.30.22'!$N$15,'AR Aging 04.30.22'!$N$17,'AR Aging 04.30.22'!$D$18,'AR Aging 04.30.22'!$F$18,'AR Aging 04.30.22'!$H$18,'AR Aging 04.30.22'!$J$18</definedName>
    <definedName name="QB_FORMULA_2" localSheetId="0" hidden="1">'AR Aging 04.30.22'!$L$18,'AR Aging 04.30.22'!$N$18,'AR Aging 04.30.22'!$N$19,'AR Aging 04.30.22'!$N$20,'AR Aging 04.30.22'!$N$22,'AR Aging 04.30.22'!$D$23,'AR Aging 04.30.22'!$F$23,'AR Aging 04.30.22'!$H$23,'AR Aging 04.30.22'!$J$23,'AR Aging 04.30.22'!$L$23,'AR Aging 04.30.22'!$N$23,'AR Aging 04.30.22'!$N$24,'AR Aging 04.30.22'!$D$25,'AR Aging 04.30.22'!$F$25,'AR Aging 04.30.22'!$H$25,'AR Aging 04.30.22'!$J$25</definedName>
    <definedName name="QB_FORMULA_3" localSheetId="0" hidden="1">'AR Aging 04.30.22'!$L$25,'AR Aging 04.30.22'!$N$25</definedName>
    <definedName name="QB_ROW_1010" localSheetId="0" hidden="1">'AR Aging 04.30.22'!$B$7</definedName>
    <definedName name="QB_ROW_10220" localSheetId="0" hidden="1">'AR Aging 04.30.22'!$C$13</definedName>
    <definedName name="QB_ROW_1028210" localSheetId="0" hidden="1">'AR Aging 04.30.22'!$B$24</definedName>
    <definedName name="QB_ROW_11220" localSheetId="0" hidden="1">'AR Aging 04.30.22'!$C$17</definedName>
    <definedName name="QB_ROW_1220" localSheetId="0" hidden="1">'AR Aging 04.30.22'!$C$9</definedName>
    <definedName name="QB_ROW_1310" localSheetId="0" hidden="1">'AR Aging 04.30.22'!$B$10</definedName>
    <definedName name="QB_ROW_14010" localSheetId="0" hidden="1">'AR Aging 04.30.22'!$B$21</definedName>
    <definedName name="QB_ROW_14310" localSheetId="0" hidden="1">'AR Aging 04.30.22'!$B$23</definedName>
    <definedName name="QB_ROW_1472210" localSheetId="0" hidden="1">'AR Aging 04.30.22'!$B$15</definedName>
    <definedName name="QB_ROW_15210" localSheetId="0" hidden="1">'AR Aging 04.30.22'!$B$20</definedName>
    <definedName name="QB_ROW_16210" localSheetId="0" hidden="1">'AR Aging 04.30.22'!$B$19</definedName>
    <definedName name="QB_ROW_2457210" localSheetId="0" hidden="1">'AR Aging 04.30.22'!$B$6</definedName>
    <definedName name="QB_ROW_2562210" localSheetId="0" hidden="1">'AR Aging 04.30.22'!#REF!</definedName>
    <definedName name="QB_ROW_2707210" localSheetId="0" hidden="1">'AR Aging 04.30.22'!#REF!</definedName>
    <definedName name="QB_ROW_2909210" localSheetId="0" hidden="1">'AR Aging 04.30.22'!#REF!</definedName>
    <definedName name="QB_ROW_2921210" localSheetId="0" hidden="1">'AR Aging 04.30.22'!#REF!</definedName>
    <definedName name="QB_ROW_2951210" localSheetId="0" hidden="1">'AR Aging 04.30.22'!$B$5</definedName>
    <definedName name="QB_ROW_3003220" localSheetId="0" hidden="1">'AR Aging 04.30.22'!$C$22</definedName>
    <definedName name="QB_ROW_3054220" localSheetId="0" hidden="1">'AR Aging 04.30.22'!$C$8</definedName>
    <definedName name="QB_ROW_31301" localSheetId="0" hidden="1">'AR Aging 04.30.22'!$A$25</definedName>
    <definedName name="QB_ROW_3144210" localSheetId="0" hidden="1">'AR Aging 04.30.22'!$B$4</definedName>
    <definedName name="QB_ROW_3161210" localSheetId="0" hidden="1">'AR Aging 04.30.22'!#REF!</definedName>
    <definedName name="QB_ROW_3234210" localSheetId="0" hidden="1">'AR Aging 04.30.22'!$B$3</definedName>
    <definedName name="QB_ROW_3238210" localSheetId="0" hidden="1">'AR Aging 04.30.22'!$B$2</definedName>
    <definedName name="QB_ROW_505010" localSheetId="0" hidden="1">'AR Aging 04.30.22'!$B$16</definedName>
    <definedName name="QB_ROW_505310" localSheetId="0" hidden="1">'AR Aging 04.30.22'!$B$18</definedName>
    <definedName name="QB_ROW_8010" localSheetId="0" hidden="1">'AR Aging 04.30.22'!$B$11</definedName>
    <definedName name="QB_ROW_8310" localSheetId="0" hidden="1">'AR Aging 04.30.22'!$B$14</definedName>
    <definedName name="QB_ROW_9220" localSheetId="0" hidden="1">'AR Aging 04.30.22'!$C$12</definedName>
    <definedName name="QBCANSUPPORTUPDATE" localSheetId="0">TRUE</definedName>
    <definedName name="QBCOMPANYFILENAME" localSheetId="0">"\\10.0.0.246\quickbooks data\Transitions of PA.QBW"</definedName>
    <definedName name="QBENDDATE" localSheetId="0">20220430</definedName>
    <definedName name="QBHEADERSONSCREEN" localSheetId="0">FALSE</definedName>
    <definedName name="QBMETADATASIZE" localSheetId="0">5934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35</definedName>
    <definedName name="QBREPORTCOMPANYID" localSheetId="0">"2044c1b2aeed4ac5baba3fefc0e9d23c"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13</definedName>
    <definedName name="QBREPORTSUBCOLAXIS" localSheetId="0">0</definedName>
    <definedName name="QBREPORTTYPE" localSheetId="0">12</definedName>
    <definedName name="QBROWHEADERS" localSheetId="0">3</definedName>
    <definedName name="QBSTARTDATE" localSheetId="0">20220430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168" i="3" l="1"/>
  <c r="CQ168" i="3" s="1"/>
  <c r="CK168" i="3"/>
  <c r="CO168" i="3" s="1"/>
  <c r="CI168" i="3"/>
  <c r="CG168" i="3"/>
  <c r="CA168" i="3"/>
  <c r="BY168" i="3"/>
  <c r="BS168" i="3"/>
  <c r="BQ168" i="3"/>
  <c r="BK168" i="3"/>
  <c r="BI168" i="3"/>
  <c r="BC168" i="3"/>
  <c r="BA168" i="3"/>
  <c r="AU168" i="3"/>
  <c r="AS168" i="3"/>
  <c r="AM168" i="3"/>
  <c r="AK168" i="3"/>
  <c r="AE168" i="3"/>
  <c r="AC168" i="3"/>
  <c r="W168" i="3"/>
  <c r="U168" i="3"/>
  <c r="O168" i="3"/>
  <c r="M168" i="3"/>
  <c r="CE167" i="3"/>
  <c r="CC167" i="3"/>
  <c r="BW167" i="3"/>
  <c r="CA167" i="3" s="1"/>
  <c r="BU167" i="3"/>
  <c r="BY167" i="3" s="1"/>
  <c r="BO167" i="3"/>
  <c r="BM167" i="3"/>
  <c r="BG167" i="3"/>
  <c r="BE167" i="3"/>
  <c r="BI167" i="3" s="1"/>
  <c r="BC167" i="3"/>
  <c r="AY167" i="3"/>
  <c r="BA167" i="3" s="1"/>
  <c r="AW167" i="3"/>
  <c r="AQ167" i="3"/>
  <c r="AU167" i="3" s="1"/>
  <c r="AO167" i="3"/>
  <c r="AS167" i="3" s="1"/>
  <c r="AI167" i="3"/>
  <c r="AG167" i="3"/>
  <c r="AA167" i="3"/>
  <c r="AE167" i="3" s="1"/>
  <c r="Y167" i="3"/>
  <c r="S167" i="3"/>
  <c r="Q167" i="3"/>
  <c r="K167" i="3"/>
  <c r="O167" i="3" s="1"/>
  <c r="I167" i="3"/>
  <c r="CM166" i="3"/>
  <c r="CK166" i="3"/>
  <c r="CI166" i="3"/>
  <c r="CG166" i="3"/>
  <c r="CA166" i="3"/>
  <c r="BY166" i="3"/>
  <c r="BS166" i="3"/>
  <c r="BQ166" i="3"/>
  <c r="BK166" i="3"/>
  <c r="BI166" i="3"/>
  <c r="BC166" i="3"/>
  <c r="BA166" i="3"/>
  <c r="AU166" i="3"/>
  <c r="AS166" i="3"/>
  <c r="AM166" i="3"/>
  <c r="AK166" i="3"/>
  <c r="AE166" i="3"/>
  <c r="AC166" i="3"/>
  <c r="W166" i="3"/>
  <c r="U166" i="3"/>
  <c r="O166" i="3"/>
  <c r="M166" i="3"/>
  <c r="CM165" i="3"/>
  <c r="CO165" i="3" s="1"/>
  <c r="CK165" i="3"/>
  <c r="BC165" i="3"/>
  <c r="BA165" i="3"/>
  <c r="AU165" i="3"/>
  <c r="AS165" i="3"/>
  <c r="AM165" i="3"/>
  <c r="AK165" i="3"/>
  <c r="AE165" i="3"/>
  <c r="AC165" i="3"/>
  <c r="W165" i="3"/>
  <c r="U165" i="3"/>
  <c r="O165" i="3"/>
  <c r="M165" i="3"/>
  <c r="CM164" i="3"/>
  <c r="CK164" i="3"/>
  <c r="BC164" i="3"/>
  <c r="BA164" i="3"/>
  <c r="AU164" i="3"/>
  <c r="AS164" i="3"/>
  <c r="AM164" i="3"/>
  <c r="AK164" i="3"/>
  <c r="AE164" i="3"/>
  <c r="AC164" i="3"/>
  <c r="W164" i="3"/>
  <c r="U164" i="3"/>
  <c r="O164" i="3"/>
  <c r="M164" i="3"/>
  <c r="CE162" i="3"/>
  <c r="CI162" i="3" s="1"/>
  <c r="CC162" i="3"/>
  <c r="BW162" i="3"/>
  <c r="BY162" i="3" s="1"/>
  <c r="BU162" i="3"/>
  <c r="BO162" i="3"/>
  <c r="BM162" i="3"/>
  <c r="BQ162" i="3" s="1"/>
  <c r="BK162" i="3"/>
  <c r="BG162" i="3"/>
  <c r="BI162" i="3" s="1"/>
  <c r="BE162" i="3"/>
  <c r="AY162" i="3"/>
  <c r="AW162" i="3"/>
  <c r="BA162" i="3" s="1"/>
  <c r="AQ162" i="3"/>
  <c r="AO162" i="3"/>
  <c r="AI162" i="3"/>
  <c r="AG162" i="3"/>
  <c r="AK162" i="3" s="1"/>
  <c r="AA162" i="3"/>
  <c r="AC162" i="3" s="1"/>
  <c r="Y162" i="3"/>
  <c r="S162" i="3"/>
  <c r="Q162" i="3"/>
  <c r="U162" i="3" s="1"/>
  <c r="K162" i="3"/>
  <c r="I162" i="3"/>
  <c r="CM161" i="3"/>
  <c r="CK161" i="3"/>
  <c r="CO161" i="3" s="1"/>
  <c r="BC161" i="3"/>
  <c r="BA161" i="3"/>
  <c r="AU161" i="3"/>
  <c r="AS161" i="3"/>
  <c r="AM161" i="3"/>
  <c r="AK161" i="3"/>
  <c r="AE161" i="3"/>
  <c r="AC161" i="3"/>
  <c r="W161" i="3"/>
  <c r="U161" i="3"/>
  <c r="O161" i="3"/>
  <c r="M161" i="3"/>
  <c r="CM160" i="3"/>
  <c r="CK160" i="3"/>
  <c r="CO160" i="3" s="1"/>
  <c r="CI160" i="3"/>
  <c r="CG160" i="3"/>
  <c r="CA160" i="3"/>
  <c r="BY160" i="3"/>
  <c r="BS160" i="3"/>
  <c r="BQ160" i="3"/>
  <c r="BK160" i="3"/>
  <c r="BI160" i="3"/>
  <c r="BC160" i="3"/>
  <c r="BA160" i="3"/>
  <c r="AU160" i="3"/>
  <c r="AS160" i="3"/>
  <c r="AM160" i="3"/>
  <c r="AK160" i="3"/>
  <c r="AE160" i="3"/>
  <c r="AC160" i="3"/>
  <c r="W160" i="3"/>
  <c r="U160" i="3"/>
  <c r="O160" i="3"/>
  <c r="M160" i="3"/>
  <c r="CM159" i="3"/>
  <c r="CK159" i="3"/>
  <c r="CO159" i="3" s="1"/>
  <c r="CI159" i="3"/>
  <c r="CG159" i="3"/>
  <c r="CA159" i="3"/>
  <c r="BY159" i="3"/>
  <c r="BS159" i="3"/>
  <c r="BQ159" i="3"/>
  <c r="BK159" i="3"/>
  <c r="BI159" i="3"/>
  <c r="BC159" i="3"/>
  <c r="BA159" i="3"/>
  <c r="AU159" i="3"/>
  <c r="AS159" i="3"/>
  <c r="AM159" i="3"/>
  <c r="AK159" i="3"/>
  <c r="AE159" i="3"/>
  <c r="AC159" i="3"/>
  <c r="W159" i="3"/>
  <c r="U159" i="3"/>
  <c r="O159" i="3"/>
  <c r="M159" i="3"/>
  <c r="CM158" i="3"/>
  <c r="CQ158" i="3" s="1"/>
  <c r="CK158" i="3"/>
  <c r="CI158" i="3"/>
  <c r="CG158" i="3"/>
  <c r="CA158" i="3"/>
  <c r="BY158" i="3"/>
  <c r="BS158" i="3"/>
  <c r="BQ158" i="3"/>
  <c r="BK158" i="3"/>
  <c r="BI158" i="3"/>
  <c r="BC158" i="3"/>
  <c r="BA158" i="3"/>
  <c r="AU158" i="3"/>
  <c r="AS158" i="3"/>
  <c r="AM158" i="3"/>
  <c r="AK158" i="3"/>
  <c r="AE158" i="3"/>
  <c r="AC158" i="3"/>
  <c r="W158" i="3"/>
  <c r="U158" i="3"/>
  <c r="O158" i="3"/>
  <c r="M158" i="3"/>
  <c r="CM157" i="3"/>
  <c r="CK157" i="3"/>
  <c r="CO157" i="3" s="1"/>
  <c r="CI157" i="3"/>
  <c r="CG157" i="3"/>
  <c r="CA157" i="3"/>
  <c r="BY157" i="3"/>
  <c r="BS157" i="3"/>
  <c r="BQ157" i="3"/>
  <c r="BK157" i="3"/>
  <c r="BI157" i="3"/>
  <c r="BC157" i="3"/>
  <c r="BA157" i="3"/>
  <c r="AU157" i="3"/>
  <c r="AS157" i="3"/>
  <c r="AM157" i="3"/>
  <c r="AK157" i="3"/>
  <c r="AE157" i="3"/>
  <c r="AC157" i="3"/>
  <c r="W157" i="3"/>
  <c r="U157" i="3"/>
  <c r="O157" i="3"/>
  <c r="M157" i="3"/>
  <c r="CM156" i="3"/>
  <c r="CK156" i="3"/>
  <c r="CO156" i="3" s="1"/>
  <c r="CI156" i="3"/>
  <c r="CG156" i="3"/>
  <c r="CA156" i="3"/>
  <c r="BY156" i="3"/>
  <c r="BS156" i="3"/>
  <c r="BQ156" i="3"/>
  <c r="BK156" i="3"/>
  <c r="BI156" i="3"/>
  <c r="BC156" i="3"/>
  <c r="BA156" i="3"/>
  <c r="AU156" i="3"/>
  <c r="AS156" i="3"/>
  <c r="AM156" i="3"/>
  <c r="AK156" i="3"/>
  <c r="AE156" i="3"/>
  <c r="AC156" i="3"/>
  <c r="W156" i="3"/>
  <c r="U156" i="3"/>
  <c r="O156" i="3"/>
  <c r="M156" i="3"/>
  <c r="CM155" i="3"/>
  <c r="CK155" i="3"/>
  <c r="CO155" i="3" s="1"/>
  <c r="CI155" i="3"/>
  <c r="CG155" i="3"/>
  <c r="CA155" i="3"/>
  <c r="BY155" i="3"/>
  <c r="BS155" i="3"/>
  <c r="BQ155" i="3"/>
  <c r="BK155" i="3"/>
  <c r="BI155" i="3"/>
  <c r="BC155" i="3"/>
  <c r="BA155" i="3"/>
  <c r="AU155" i="3"/>
  <c r="AS155" i="3"/>
  <c r="AM155" i="3"/>
  <c r="AK155" i="3"/>
  <c r="AE155" i="3"/>
  <c r="AC155" i="3"/>
  <c r="W155" i="3"/>
  <c r="U155" i="3"/>
  <c r="O155" i="3"/>
  <c r="M155" i="3"/>
  <c r="CK154" i="3"/>
  <c r="CM152" i="3"/>
  <c r="CK152" i="3"/>
  <c r="CO152" i="3" s="1"/>
  <c r="CI152" i="3"/>
  <c r="CG152" i="3"/>
  <c r="CA152" i="3"/>
  <c r="BY152" i="3"/>
  <c r="BS152" i="3"/>
  <c r="BQ152" i="3"/>
  <c r="BK152" i="3"/>
  <c r="BI152" i="3"/>
  <c r="BC152" i="3"/>
  <c r="BA152" i="3"/>
  <c r="AU152" i="3"/>
  <c r="AS152" i="3"/>
  <c r="AM152" i="3"/>
  <c r="AK152" i="3"/>
  <c r="AE152" i="3"/>
  <c r="AC152" i="3"/>
  <c r="W152" i="3"/>
  <c r="U152" i="3"/>
  <c r="O152" i="3"/>
  <c r="M152" i="3"/>
  <c r="CI151" i="3"/>
  <c r="CE151" i="3"/>
  <c r="CC151" i="3"/>
  <c r="CG151" i="3" s="1"/>
  <c r="BW151" i="3"/>
  <c r="CA151" i="3" s="1"/>
  <c r="BU151" i="3"/>
  <c r="BO151" i="3"/>
  <c r="BS151" i="3" s="1"/>
  <c r="BM151" i="3"/>
  <c r="BG151" i="3"/>
  <c r="BE151" i="3"/>
  <c r="BI151" i="3" s="1"/>
  <c r="BC151" i="3"/>
  <c r="AY151" i="3"/>
  <c r="AW151" i="3"/>
  <c r="BA151" i="3" s="1"/>
  <c r="AQ151" i="3"/>
  <c r="AU151" i="3" s="1"/>
  <c r="AO151" i="3"/>
  <c r="AI151" i="3"/>
  <c r="AM151" i="3" s="1"/>
  <c r="AG151" i="3"/>
  <c r="AA151" i="3"/>
  <c r="Y151" i="3"/>
  <c r="AC151" i="3" s="1"/>
  <c r="W151" i="3"/>
  <c r="S151" i="3"/>
  <c r="Q151" i="3"/>
  <c r="U151" i="3" s="1"/>
  <c r="K151" i="3"/>
  <c r="O151" i="3" s="1"/>
  <c r="I151" i="3"/>
  <c r="CM150" i="3"/>
  <c r="CQ150" i="3" s="1"/>
  <c r="CK150" i="3"/>
  <c r="CI150" i="3"/>
  <c r="CG150" i="3"/>
  <c r="CA150" i="3"/>
  <c r="BY150" i="3"/>
  <c r="BS150" i="3"/>
  <c r="BQ150" i="3"/>
  <c r="BK150" i="3"/>
  <c r="BI150" i="3"/>
  <c r="BC150" i="3"/>
  <c r="BA150" i="3"/>
  <c r="AU150" i="3"/>
  <c r="AS150" i="3"/>
  <c r="AM150" i="3"/>
  <c r="AK150" i="3"/>
  <c r="AE150" i="3"/>
  <c r="AC150" i="3"/>
  <c r="W150" i="3"/>
  <c r="U150" i="3"/>
  <c r="O150" i="3"/>
  <c r="M150" i="3"/>
  <c r="CM149" i="3"/>
  <c r="CQ149" i="3" s="1"/>
  <c r="CK149" i="3"/>
  <c r="CI149" i="3"/>
  <c r="CG149" i="3"/>
  <c r="CA149" i="3"/>
  <c r="BY149" i="3"/>
  <c r="BS149" i="3"/>
  <c r="BQ149" i="3"/>
  <c r="BK149" i="3"/>
  <c r="BI149" i="3"/>
  <c r="BC149" i="3"/>
  <c r="BA149" i="3"/>
  <c r="AU149" i="3"/>
  <c r="AS149" i="3"/>
  <c r="AM149" i="3"/>
  <c r="AK149" i="3"/>
  <c r="AE149" i="3"/>
  <c r="AC149" i="3"/>
  <c r="W149" i="3"/>
  <c r="U149" i="3"/>
  <c r="O149" i="3"/>
  <c r="M149" i="3"/>
  <c r="CM148" i="3"/>
  <c r="CQ148" i="3" s="1"/>
  <c r="CK148" i="3"/>
  <c r="BC148" i="3"/>
  <c r="BA148" i="3"/>
  <c r="AU148" i="3"/>
  <c r="AS148" i="3"/>
  <c r="AM148" i="3"/>
  <c r="AK148" i="3"/>
  <c r="AE148" i="3"/>
  <c r="AC148" i="3"/>
  <c r="W148" i="3"/>
  <c r="U148" i="3"/>
  <c r="O148" i="3"/>
  <c r="M148" i="3"/>
  <c r="CM147" i="3"/>
  <c r="CQ147" i="3" s="1"/>
  <c r="CK147" i="3"/>
  <c r="CO147" i="3" s="1"/>
  <c r="BC147" i="3"/>
  <c r="BA147" i="3"/>
  <c r="AU147" i="3"/>
  <c r="AS147" i="3"/>
  <c r="AM147" i="3"/>
  <c r="AK147" i="3"/>
  <c r="AE147" i="3"/>
  <c r="AC147" i="3"/>
  <c r="W147" i="3"/>
  <c r="U147" i="3"/>
  <c r="O147" i="3"/>
  <c r="M147" i="3"/>
  <c r="CM146" i="3"/>
  <c r="CQ146" i="3" s="1"/>
  <c r="CK146" i="3"/>
  <c r="CO146" i="3" s="1"/>
  <c r="CI146" i="3"/>
  <c r="CG146" i="3"/>
  <c r="CA146" i="3"/>
  <c r="BY146" i="3"/>
  <c r="BS146" i="3"/>
  <c r="BQ146" i="3"/>
  <c r="BK146" i="3"/>
  <c r="BI146" i="3"/>
  <c r="BC146" i="3"/>
  <c r="BA146" i="3"/>
  <c r="AU146" i="3"/>
  <c r="AS146" i="3"/>
  <c r="AM146" i="3"/>
  <c r="AK146" i="3"/>
  <c r="AE146" i="3"/>
  <c r="AC146" i="3"/>
  <c r="W146" i="3"/>
  <c r="U146" i="3"/>
  <c r="O146" i="3"/>
  <c r="M146" i="3"/>
  <c r="CM145" i="3"/>
  <c r="CQ145" i="3" s="1"/>
  <c r="CK145" i="3"/>
  <c r="CO145" i="3" s="1"/>
  <c r="CI145" i="3"/>
  <c r="CG145" i="3"/>
  <c r="CA145" i="3"/>
  <c r="BY145" i="3"/>
  <c r="BS145" i="3"/>
  <c r="BQ145" i="3"/>
  <c r="BK145" i="3"/>
  <c r="BI145" i="3"/>
  <c r="BC145" i="3"/>
  <c r="BA145" i="3"/>
  <c r="AU145" i="3"/>
  <c r="AS145" i="3"/>
  <c r="AM145" i="3"/>
  <c r="AK145" i="3"/>
  <c r="AE145" i="3"/>
  <c r="AC145" i="3"/>
  <c r="W145" i="3"/>
  <c r="U145" i="3"/>
  <c r="O145" i="3"/>
  <c r="M145" i="3"/>
  <c r="CM144" i="3"/>
  <c r="CQ144" i="3" s="1"/>
  <c r="CK144" i="3"/>
  <c r="CO144" i="3" s="1"/>
  <c r="CI144" i="3"/>
  <c r="CG144" i="3"/>
  <c r="CA144" i="3"/>
  <c r="BY144" i="3"/>
  <c r="BS144" i="3"/>
  <c r="BQ144" i="3"/>
  <c r="BK144" i="3"/>
  <c r="BI144" i="3"/>
  <c r="BC144" i="3"/>
  <c r="BA144" i="3"/>
  <c r="AU144" i="3"/>
  <c r="AS144" i="3"/>
  <c r="AM144" i="3"/>
  <c r="AK144" i="3"/>
  <c r="AE144" i="3"/>
  <c r="AC144" i="3"/>
  <c r="W144" i="3"/>
  <c r="U144" i="3"/>
  <c r="O144" i="3"/>
  <c r="M144" i="3"/>
  <c r="CM143" i="3"/>
  <c r="CQ143" i="3" s="1"/>
  <c r="CK143" i="3"/>
  <c r="CO143" i="3" s="1"/>
  <c r="CI143" i="3"/>
  <c r="CG143" i="3"/>
  <c r="CA143" i="3"/>
  <c r="BY143" i="3"/>
  <c r="BS143" i="3"/>
  <c r="BQ143" i="3"/>
  <c r="BK143" i="3"/>
  <c r="BI143" i="3"/>
  <c r="BC143" i="3"/>
  <c r="BA143" i="3"/>
  <c r="AU143" i="3"/>
  <c r="AS143" i="3"/>
  <c r="AM143" i="3"/>
  <c r="AK143" i="3"/>
  <c r="AE143" i="3"/>
  <c r="AC143" i="3"/>
  <c r="W143" i="3"/>
  <c r="U143" i="3"/>
  <c r="O143" i="3"/>
  <c r="M143" i="3"/>
  <c r="CK142" i="3"/>
  <c r="CK141" i="3"/>
  <c r="CK140" i="3"/>
  <c r="CE138" i="3"/>
  <c r="CG138" i="3" s="1"/>
  <c r="CC138" i="3"/>
  <c r="BW138" i="3"/>
  <c r="BU138" i="3"/>
  <c r="BY138" i="3" s="1"/>
  <c r="BO138" i="3"/>
  <c r="BM138" i="3"/>
  <c r="BG138" i="3"/>
  <c r="BE138" i="3"/>
  <c r="BI138" i="3" s="1"/>
  <c r="AY138" i="3"/>
  <c r="BA138" i="3" s="1"/>
  <c r="AW138" i="3"/>
  <c r="AQ138" i="3"/>
  <c r="AO138" i="3"/>
  <c r="AS138" i="3" s="1"/>
  <c r="AI138" i="3"/>
  <c r="AG138" i="3"/>
  <c r="AA138" i="3"/>
  <c r="AE138" i="3" s="1"/>
  <c r="Y138" i="3"/>
  <c r="S138" i="3"/>
  <c r="Q138" i="3"/>
  <c r="K138" i="3"/>
  <c r="I138" i="3"/>
  <c r="M138" i="3" s="1"/>
  <c r="CK137" i="3"/>
  <c r="CQ136" i="3"/>
  <c r="CO136" i="3"/>
  <c r="CM136" i="3"/>
  <c r="CK136" i="3"/>
  <c r="CI136" i="3"/>
  <c r="CG136" i="3"/>
  <c r="CA136" i="3"/>
  <c r="BY136" i="3"/>
  <c r="BS136" i="3"/>
  <c r="BQ136" i="3"/>
  <c r="BK136" i="3"/>
  <c r="BI136" i="3"/>
  <c r="BC136" i="3"/>
  <c r="BA136" i="3"/>
  <c r="AU136" i="3"/>
  <c r="AS136" i="3"/>
  <c r="AM136" i="3"/>
  <c r="AK136" i="3"/>
  <c r="AE136" i="3"/>
  <c r="AC136" i="3"/>
  <c r="W136" i="3"/>
  <c r="U136" i="3"/>
  <c r="O136" i="3"/>
  <c r="M136" i="3"/>
  <c r="CQ135" i="3"/>
  <c r="CO135" i="3"/>
  <c r="CM135" i="3"/>
  <c r="CK135" i="3"/>
  <c r="BC135" i="3"/>
  <c r="BA135" i="3"/>
  <c r="AU135" i="3"/>
  <c r="AS135" i="3"/>
  <c r="AM135" i="3"/>
  <c r="AK135" i="3"/>
  <c r="AE135" i="3"/>
  <c r="AC135" i="3"/>
  <c r="W135" i="3"/>
  <c r="U135" i="3"/>
  <c r="O135" i="3"/>
  <c r="M135" i="3"/>
  <c r="CQ134" i="3"/>
  <c r="CO134" i="3"/>
  <c r="CM134" i="3"/>
  <c r="CK134" i="3"/>
  <c r="CI134" i="3"/>
  <c r="CG134" i="3"/>
  <c r="CA134" i="3"/>
  <c r="BY134" i="3"/>
  <c r="BS134" i="3"/>
  <c r="BQ134" i="3"/>
  <c r="BK134" i="3"/>
  <c r="BI134" i="3"/>
  <c r="BC134" i="3"/>
  <c r="BA134" i="3"/>
  <c r="AU134" i="3"/>
  <c r="AS134" i="3"/>
  <c r="AM134" i="3"/>
  <c r="AK134" i="3"/>
  <c r="AE134" i="3"/>
  <c r="AC134" i="3"/>
  <c r="W134" i="3"/>
  <c r="U134" i="3"/>
  <c r="O134" i="3"/>
  <c r="M134" i="3"/>
  <c r="CK133" i="3"/>
  <c r="CM132" i="3"/>
  <c r="CK132" i="3"/>
  <c r="CQ132" i="3" s="1"/>
  <c r="CI132" i="3"/>
  <c r="CG132" i="3"/>
  <c r="CA132" i="3"/>
  <c r="BY132" i="3"/>
  <c r="BS132" i="3"/>
  <c r="BQ132" i="3"/>
  <c r="BK132" i="3"/>
  <c r="BI132" i="3"/>
  <c r="BC132" i="3"/>
  <c r="BA132" i="3"/>
  <c r="AU132" i="3"/>
  <c r="AS132" i="3"/>
  <c r="AM132" i="3"/>
  <c r="AK132" i="3"/>
  <c r="AE132" i="3"/>
  <c r="AC132" i="3"/>
  <c r="W132" i="3"/>
  <c r="U132" i="3"/>
  <c r="O132" i="3"/>
  <c r="M132" i="3"/>
  <c r="AW130" i="3"/>
  <c r="AG130" i="3"/>
  <c r="CM129" i="3"/>
  <c r="CK129" i="3"/>
  <c r="CI129" i="3"/>
  <c r="CG129" i="3"/>
  <c r="CA129" i="3"/>
  <c r="BY129" i="3"/>
  <c r="BS129" i="3"/>
  <c r="BQ129" i="3"/>
  <c r="BK129" i="3"/>
  <c r="BI129" i="3"/>
  <c r="BC129" i="3"/>
  <c r="BA129" i="3"/>
  <c r="AU129" i="3"/>
  <c r="AS129" i="3"/>
  <c r="AM129" i="3"/>
  <c r="AK129" i="3"/>
  <c r="AE129" i="3"/>
  <c r="AC129" i="3"/>
  <c r="W129" i="3"/>
  <c r="U129" i="3"/>
  <c r="O129" i="3"/>
  <c r="M129" i="3"/>
  <c r="CE128" i="3"/>
  <c r="CE130" i="3" s="1"/>
  <c r="CI130" i="3" s="1"/>
  <c r="CC128" i="3"/>
  <c r="CC130" i="3" s="1"/>
  <c r="BW128" i="3"/>
  <c r="BU128" i="3"/>
  <c r="BU130" i="3" s="1"/>
  <c r="BS128" i="3"/>
  <c r="BO128" i="3"/>
  <c r="BO130" i="3" s="1"/>
  <c r="BM128" i="3"/>
  <c r="BQ128" i="3" s="1"/>
  <c r="BG128" i="3"/>
  <c r="BE128" i="3"/>
  <c r="BE130" i="3" s="1"/>
  <c r="AY128" i="3"/>
  <c r="AY130" i="3" s="1"/>
  <c r="BC130" i="3" s="1"/>
  <c r="AW128" i="3"/>
  <c r="BA128" i="3" s="1"/>
  <c r="AQ128" i="3"/>
  <c r="AO128" i="3"/>
  <c r="AO130" i="3" s="1"/>
  <c r="AI128" i="3"/>
  <c r="AM128" i="3" s="1"/>
  <c r="AG128" i="3"/>
  <c r="AK128" i="3" s="1"/>
  <c r="AA128" i="3"/>
  <c r="Y128" i="3"/>
  <c r="Y130" i="3" s="1"/>
  <c r="S128" i="3"/>
  <c r="S130" i="3" s="1"/>
  <c r="W130" i="3" s="1"/>
  <c r="Q128" i="3"/>
  <c r="Q130" i="3" s="1"/>
  <c r="K128" i="3"/>
  <c r="CM128" i="3" s="1"/>
  <c r="CQ128" i="3" s="1"/>
  <c r="I128" i="3"/>
  <c r="CK128" i="3" s="1"/>
  <c r="CQ127" i="3"/>
  <c r="CM127" i="3"/>
  <c r="CK127" i="3"/>
  <c r="CO127" i="3" s="1"/>
  <c r="CI127" i="3"/>
  <c r="CG127" i="3"/>
  <c r="CA127" i="3"/>
  <c r="BY127" i="3"/>
  <c r="BS127" i="3"/>
  <c r="BQ127" i="3"/>
  <c r="BK127" i="3"/>
  <c r="BI127" i="3"/>
  <c r="BC127" i="3"/>
  <c r="BA127" i="3"/>
  <c r="AU127" i="3"/>
  <c r="AS127" i="3"/>
  <c r="AM127" i="3"/>
  <c r="AK127" i="3"/>
  <c r="AE127" i="3"/>
  <c r="AC127" i="3"/>
  <c r="W127" i="3"/>
  <c r="U127" i="3"/>
  <c r="O127" i="3"/>
  <c r="M127" i="3"/>
  <c r="CQ126" i="3"/>
  <c r="CM126" i="3"/>
  <c r="CK126" i="3"/>
  <c r="CO126" i="3" s="1"/>
  <c r="BC126" i="3"/>
  <c r="BA126" i="3"/>
  <c r="AU126" i="3"/>
  <c r="AS126" i="3"/>
  <c r="AM126" i="3"/>
  <c r="AK126" i="3"/>
  <c r="AE126" i="3"/>
  <c r="AC126" i="3"/>
  <c r="W126" i="3"/>
  <c r="U126" i="3"/>
  <c r="O126" i="3"/>
  <c r="M126" i="3"/>
  <c r="CQ125" i="3"/>
  <c r="CM125" i="3"/>
  <c r="CK125" i="3"/>
  <c r="CO125" i="3" s="1"/>
  <c r="BC125" i="3"/>
  <c r="BA125" i="3"/>
  <c r="AU125" i="3"/>
  <c r="AS125" i="3"/>
  <c r="AM125" i="3"/>
  <c r="AK125" i="3"/>
  <c r="AE125" i="3"/>
  <c r="AC125" i="3"/>
  <c r="W125" i="3"/>
  <c r="U125" i="3"/>
  <c r="O125" i="3"/>
  <c r="M125" i="3"/>
  <c r="CQ124" i="3"/>
  <c r="CM124" i="3"/>
  <c r="CK124" i="3"/>
  <c r="CO124" i="3" s="1"/>
  <c r="BC124" i="3"/>
  <c r="BA124" i="3"/>
  <c r="AU124" i="3"/>
  <c r="AS124" i="3"/>
  <c r="AM124" i="3"/>
  <c r="AK124" i="3"/>
  <c r="AE124" i="3"/>
  <c r="AC124" i="3"/>
  <c r="W124" i="3"/>
  <c r="U124" i="3"/>
  <c r="O124" i="3"/>
  <c r="M124" i="3"/>
  <c r="CQ123" i="3"/>
  <c r="CO123" i="3"/>
  <c r="CM123" i="3"/>
  <c r="CK123" i="3"/>
  <c r="BC123" i="3"/>
  <c r="BA123" i="3"/>
  <c r="AU123" i="3"/>
  <c r="AS123" i="3"/>
  <c r="AM123" i="3"/>
  <c r="AK123" i="3"/>
  <c r="AE123" i="3"/>
  <c r="AC123" i="3"/>
  <c r="W123" i="3"/>
  <c r="U123" i="3"/>
  <c r="O123" i="3"/>
  <c r="M123" i="3"/>
  <c r="CQ122" i="3"/>
  <c r="CO122" i="3"/>
  <c r="CM122" i="3"/>
  <c r="CK122" i="3"/>
  <c r="BC122" i="3"/>
  <c r="BA122" i="3"/>
  <c r="AU122" i="3"/>
  <c r="AS122" i="3"/>
  <c r="AM122" i="3"/>
  <c r="AK122" i="3"/>
  <c r="AE122" i="3"/>
  <c r="AC122" i="3"/>
  <c r="W122" i="3"/>
  <c r="U122" i="3"/>
  <c r="O122" i="3"/>
  <c r="M122" i="3"/>
  <c r="CK121" i="3"/>
  <c r="CQ119" i="3"/>
  <c r="CM119" i="3"/>
  <c r="CK119" i="3"/>
  <c r="CO119" i="3" s="1"/>
  <c r="CI119" i="3"/>
  <c r="CG119" i="3"/>
  <c r="CA119" i="3"/>
  <c r="BY119" i="3"/>
  <c r="BS119" i="3"/>
  <c r="BQ119" i="3"/>
  <c r="BK119" i="3"/>
  <c r="BI119" i="3"/>
  <c r="BC119" i="3"/>
  <c r="BA119" i="3"/>
  <c r="AU119" i="3"/>
  <c r="AS119" i="3"/>
  <c r="AM119" i="3"/>
  <c r="AK119" i="3"/>
  <c r="AE119" i="3"/>
  <c r="AC119" i="3"/>
  <c r="W119" i="3"/>
  <c r="U119" i="3"/>
  <c r="O119" i="3"/>
  <c r="M119" i="3"/>
  <c r="CQ118" i="3"/>
  <c r="CM118" i="3"/>
  <c r="CK118" i="3"/>
  <c r="CO118" i="3" s="1"/>
  <c r="CI118" i="3"/>
  <c r="CG118" i="3"/>
  <c r="CA118" i="3"/>
  <c r="BY118" i="3"/>
  <c r="BS118" i="3"/>
  <c r="BQ118" i="3"/>
  <c r="BK118" i="3"/>
  <c r="BI118" i="3"/>
  <c r="BC118" i="3"/>
  <c r="BA118" i="3"/>
  <c r="AU118" i="3"/>
  <c r="AS118" i="3"/>
  <c r="AM118" i="3"/>
  <c r="AK118" i="3"/>
  <c r="AE118" i="3"/>
  <c r="AC118" i="3"/>
  <c r="W118" i="3"/>
  <c r="U118" i="3"/>
  <c r="O118" i="3"/>
  <c r="M118" i="3"/>
  <c r="CQ117" i="3"/>
  <c r="CM117" i="3"/>
  <c r="CK117" i="3"/>
  <c r="CO117" i="3" s="1"/>
  <c r="CI117" i="3"/>
  <c r="CG117" i="3"/>
  <c r="CA117" i="3"/>
  <c r="BY117" i="3"/>
  <c r="BS117" i="3"/>
  <c r="BQ117" i="3"/>
  <c r="BK117" i="3"/>
  <c r="BI117" i="3"/>
  <c r="BC117" i="3"/>
  <c r="BA117" i="3"/>
  <c r="AU117" i="3"/>
  <c r="AS117" i="3"/>
  <c r="AM117" i="3"/>
  <c r="AK117" i="3"/>
  <c r="AE117" i="3"/>
  <c r="AC117" i="3"/>
  <c r="W117" i="3"/>
  <c r="U117" i="3"/>
  <c r="O117" i="3"/>
  <c r="M117" i="3"/>
  <c r="CQ116" i="3"/>
  <c r="CM116" i="3"/>
  <c r="CK116" i="3"/>
  <c r="CO116" i="3" s="1"/>
  <c r="BC116" i="3"/>
  <c r="BA116" i="3"/>
  <c r="AU116" i="3"/>
  <c r="AS116" i="3"/>
  <c r="AM116" i="3"/>
  <c r="AK116" i="3"/>
  <c r="AE116" i="3"/>
  <c r="AC116" i="3"/>
  <c r="W116" i="3"/>
  <c r="U116" i="3"/>
  <c r="O116" i="3"/>
  <c r="M116" i="3"/>
  <c r="CQ115" i="3"/>
  <c r="CM115" i="3"/>
  <c r="CK115" i="3"/>
  <c r="CO115" i="3" s="1"/>
  <c r="CI115" i="3"/>
  <c r="CG115" i="3"/>
  <c r="CA115" i="3"/>
  <c r="BY115" i="3"/>
  <c r="BS115" i="3"/>
  <c r="BQ115" i="3"/>
  <c r="BK115" i="3"/>
  <c r="BI115" i="3"/>
  <c r="BC115" i="3"/>
  <c r="BA115" i="3"/>
  <c r="AU115" i="3"/>
  <c r="AS115" i="3"/>
  <c r="AM115" i="3"/>
  <c r="AK115" i="3"/>
  <c r="AE115" i="3"/>
  <c r="AC115" i="3"/>
  <c r="W115" i="3"/>
  <c r="U115" i="3"/>
  <c r="O115" i="3"/>
  <c r="M115" i="3"/>
  <c r="CQ114" i="3"/>
  <c r="CM114" i="3"/>
  <c r="CK114" i="3"/>
  <c r="CO114" i="3" s="1"/>
  <c r="CI114" i="3"/>
  <c r="CG114" i="3"/>
  <c r="CA114" i="3"/>
  <c r="BY114" i="3"/>
  <c r="BS114" i="3"/>
  <c r="BQ114" i="3"/>
  <c r="BK114" i="3"/>
  <c r="BI114" i="3"/>
  <c r="BC114" i="3"/>
  <c r="BA114" i="3"/>
  <c r="AU114" i="3"/>
  <c r="AS114" i="3"/>
  <c r="AM114" i="3"/>
  <c r="AK114" i="3"/>
  <c r="AE114" i="3"/>
  <c r="AC114" i="3"/>
  <c r="W114" i="3"/>
  <c r="U114" i="3"/>
  <c r="O114" i="3"/>
  <c r="M114" i="3"/>
  <c r="CQ113" i="3"/>
  <c r="CM113" i="3"/>
  <c r="CK113" i="3"/>
  <c r="CO113" i="3" s="1"/>
  <c r="CI113" i="3"/>
  <c r="CG113" i="3"/>
  <c r="CA113" i="3"/>
  <c r="BY113" i="3"/>
  <c r="BS113" i="3"/>
  <c r="BQ113" i="3"/>
  <c r="BK113" i="3"/>
  <c r="BI113" i="3"/>
  <c r="BC113" i="3"/>
  <c r="BA113" i="3"/>
  <c r="AU113" i="3"/>
  <c r="AS113" i="3"/>
  <c r="AM113" i="3"/>
  <c r="AK113" i="3"/>
  <c r="AE113" i="3"/>
  <c r="AC113" i="3"/>
  <c r="W113" i="3"/>
  <c r="U113" i="3"/>
  <c r="O113" i="3"/>
  <c r="M113" i="3"/>
  <c r="CQ112" i="3"/>
  <c r="CM112" i="3"/>
  <c r="CK112" i="3"/>
  <c r="CO112" i="3" s="1"/>
  <c r="CI112" i="3"/>
  <c r="CG112" i="3"/>
  <c r="CA112" i="3"/>
  <c r="BY112" i="3"/>
  <c r="BS112" i="3"/>
  <c r="BQ112" i="3"/>
  <c r="BK112" i="3"/>
  <c r="BI112" i="3"/>
  <c r="BC112" i="3"/>
  <c r="BA112" i="3"/>
  <c r="AU112" i="3"/>
  <c r="AS112" i="3"/>
  <c r="AM112" i="3"/>
  <c r="AK112" i="3"/>
  <c r="AE112" i="3"/>
  <c r="AC112" i="3"/>
  <c r="W112" i="3"/>
  <c r="U112" i="3"/>
  <c r="O112" i="3"/>
  <c r="M112" i="3"/>
  <c r="AW110" i="3"/>
  <c r="CO109" i="3"/>
  <c r="CM109" i="3"/>
  <c r="CQ109" i="3" s="1"/>
  <c r="CK109" i="3"/>
  <c r="CI109" i="3"/>
  <c r="CG109" i="3"/>
  <c r="CA109" i="3"/>
  <c r="BY109" i="3"/>
  <c r="BS109" i="3"/>
  <c r="BQ109" i="3"/>
  <c r="BK109" i="3"/>
  <c r="BI109" i="3"/>
  <c r="BC109" i="3"/>
  <c r="BA109" i="3"/>
  <c r="AU109" i="3"/>
  <c r="AS109" i="3"/>
  <c r="AM109" i="3"/>
  <c r="AK109" i="3"/>
  <c r="AE109" i="3"/>
  <c r="AC109" i="3"/>
  <c r="W109" i="3"/>
  <c r="U109" i="3"/>
  <c r="O109" i="3"/>
  <c r="M109" i="3"/>
  <c r="CM108" i="3"/>
  <c r="CK108" i="3"/>
  <c r="CO108" i="3" s="1"/>
  <c r="CI108" i="3"/>
  <c r="CG108" i="3"/>
  <c r="CA108" i="3"/>
  <c r="BY108" i="3"/>
  <c r="BS108" i="3"/>
  <c r="BQ108" i="3"/>
  <c r="BK108" i="3"/>
  <c r="BI108" i="3"/>
  <c r="BC108" i="3"/>
  <c r="BA108" i="3"/>
  <c r="AU108" i="3"/>
  <c r="AS108" i="3"/>
  <c r="AM108" i="3"/>
  <c r="AK108" i="3"/>
  <c r="AE108" i="3"/>
  <c r="AC108" i="3"/>
  <c r="W108" i="3"/>
  <c r="U108" i="3"/>
  <c r="O108" i="3"/>
  <c r="M108" i="3"/>
  <c r="CO107" i="3"/>
  <c r="CM107" i="3"/>
  <c r="CK107" i="3"/>
  <c r="CI107" i="3"/>
  <c r="CG107" i="3"/>
  <c r="CA107" i="3"/>
  <c r="BY107" i="3"/>
  <c r="BS107" i="3"/>
  <c r="BQ107" i="3"/>
  <c r="BK107" i="3"/>
  <c r="BI107" i="3"/>
  <c r="BC107" i="3"/>
  <c r="BA107" i="3"/>
  <c r="AU107" i="3"/>
  <c r="AS107" i="3"/>
  <c r="AM107" i="3"/>
  <c r="AK107" i="3"/>
  <c r="AE107" i="3"/>
  <c r="AC107" i="3"/>
  <c r="W107" i="3"/>
  <c r="U107" i="3"/>
  <c r="O107" i="3"/>
  <c r="M107" i="3"/>
  <c r="CM106" i="3"/>
  <c r="CK106" i="3"/>
  <c r="CO106" i="3" s="1"/>
  <c r="CI106" i="3"/>
  <c r="CG106" i="3"/>
  <c r="CA106" i="3"/>
  <c r="BY106" i="3"/>
  <c r="BS106" i="3"/>
  <c r="BQ106" i="3"/>
  <c r="BK106" i="3"/>
  <c r="BI106" i="3"/>
  <c r="BC106" i="3"/>
  <c r="BA106" i="3"/>
  <c r="AU106" i="3"/>
  <c r="AS106" i="3"/>
  <c r="AM106" i="3"/>
  <c r="AK106" i="3"/>
  <c r="AE106" i="3"/>
  <c r="AC106" i="3"/>
  <c r="W106" i="3"/>
  <c r="U106" i="3"/>
  <c r="O106" i="3"/>
  <c r="M106" i="3"/>
  <c r="CM105" i="3"/>
  <c r="CK105" i="3"/>
  <c r="CO105" i="3" s="1"/>
  <c r="CI105" i="3"/>
  <c r="CG105" i="3"/>
  <c r="CA105" i="3"/>
  <c r="BY105" i="3"/>
  <c r="BS105" i="3"/>
  <c r="BQ105" i="3"/>
  <c r="BK105" i="3"/>
  <c r="BI105" i="3"/>
  <c r="BC105" i="3"/>
  <c r="BA105" i="3"/>
  <c r="AU105" i="3"/>
  <c r="AS105" i="3"/>
  <c r="AM105" i="3"/>
  <c r="AK105" i="3"/>
  <c r="AE105" i="3"/>
  <c r="AC105" i="3"/>
  <c r="W105" i="3"/>
  <c r="U105" i="3"/>
  <c r="O105" i="3"/>
  <c r="M105" i="3"/>
  <c r="CO104" i="3"/>
  <c r="CM104" i="3"/>
  <c r="CQ104" i="3" s="1"/>
  <c r="CK104" i="3"/>
  <c r="CI104" i="3"/>
  <c r="CG104" i="3"/>
  <c r="CA104" i="3"/>
  <c r="BY104" i="3"/>
  <c r="BS104" i="3"/>
  <c r="BQ104" i="3"/>
  <c r="BK104" i="3"/>
  <c r="BI104" i="3"/>
  <c r="BC104" i="3"/>
  <c r="BA104" i="3"/>
  <c r="AU104" i="3"/>
  <c r="AS104" i="3"/>
  <c r="AM104" i="3"/>
  <c r="AK104" i="3"/>
  <c r="AE104" i="3"/>
  <c r="AC104" i="3"/>
  <c r="W104" i="3"/>
  <c r="U104" i="3"/>
  <c r="O104" i="3"/>
  <c r="M104" i="3"/>
  <c r="CM103" i="3"/>
  <c r="CK103" i="3"/>
  <c r="CO103" i="3" s="1"/>
  <c r="CI103" i="3"/>
  <c r="CG103" i="3"/>
  <c r="CA103" i="3"/>
  <c r="BY103" i="3"/>
  <c r="BS103" i="3"/>
  <c r="BQ103" i="3"/>
  <c r="BK103" i="3"/>
  <c r="BI103" i="3"/>
  <c r="BC103" i="3"/>
  <c r="BA103" i="3"/>
  <c r="AU103" i="3"/>
  <c r="AS103" i="3"/>
  <c r="AM103" i="3"/>
  <c r="AK103" i="3"/>
  <c r="AE103" i="3"/>
  <c r="AC103" i="3"/>
  <c r="W103" i="3"/>
  <c r="U103" i="3"/>
  <c r="O103" i="3"/>
  <c r="M103" i="3"/>
  <c r="CK102" i="3"/>
  <c r="CG101" i="3"/>
  <c r="CE101" i="3"/>
  <c r="CE110" i="3" s="1"/>
  <c r="CC101" i="3"/>
  <c r="CC110" i="3" s="1"/>
  <c r="BW101" i="3"/>
  <c r="BU101" i="3"/>
  <c r="BU110" i="3" s="1"/>
  <c r="BS101" i="3"/>
  <c r="BO101" i="3"/>
  <c r="BO110" i="3" s="1"/>
  <c r="BM101" i="3"/>
  <c r="BQ101" i="3" s="1"/>
  <c r="BG101" i="3"/>
  <c r="BE101" i="3"/>
  <c r="BE110" i="3" s="1"/>
  <c r="AY101" i="3"/>
  <c r="AY110" i="3" s="1"/>
  <c r="AW101" i="3"/>
  <c r="BA101" i="3" s="1"/>
  <c r="AQ101" i="3"/>
  <c r="AU101" i="3" s="1"/>
  <c r="AO101" i="3"/>
  <c r="AO110" i="3" s="1"/>
  <c r="AI101" i="3"/>
  <c r="AM101" i="3" s="1"/>
  <c r="AG101" i="3"/>
  <c r="AG110" i="3" s="1"/>
  <c r="AA101" i="3"/>
  <c r="Y101" i="3"/>
  <c r="Y110" i="3" s="1"/>
  <c r="S101" i="3"/>
  <c r="S110" i="3" s="1"/>
  <c r="W110" i="3" s="1"/>
  <c r="Q101" i="3"/>
  <c r="Q110" i="3" s="1"/>
  <c r="K101" i="3"/>
  <c r="CM101" i="3" s="1"/>
  <c r="I101" i="3"/>
  <c r="CO100" i="3"/>
  <c r="CM100" i="3"/>
  <c r="CQ100" i="3" s="1"/>
  <c r="CK100" i="3"/>
  <c r="CI100" i="3"/>
  <c r="CG100" i="3"/>
  <c r="CA100" i="3"/>
  <c r="BY100" i="3"/>
  <c r="BS100" i="3"/>
  <c r="BQ100" i="3"/>
  <c r="BK100" i="3"/>
  <c r="BI100" i="3"/>
  <c r="BC100" i="3"/>
  <c r="BA100" i="3"/>
  <c r="AU100" i="3"/>
  <c r="AS100" i="3"/>
  <c r="AM100" i="3"/>
  <c r="AK100" i="3"/>
  <c r="AE100" i="3"/>
  <c r="AC100" i="3"/>
  <c r="W100" i="3"/>
  <c r="U100" i="3"/>
  <c r="O100" i="3"/>
  <c r="M100" i="3"/>
  <c r="CO99" i="3"/>
  <c r="CM99" i="3"/>
  <c r="CQ99" i="3" s="1"/>
  <c r="CK99" i="3"/>
  <c r="BC99" i="3"/>
  <c r="BA99" i="3"/>
  <c r="AU99" i="3"/>
  <c r="AS99" i="3"/>
  <c r="AM99" i="3"/>
  <c r="AK99" i="3"/>
  <c r="AE99" i="3"/>
  <c r="AC99" i="3"/>
  <c r="W99" i="3"/>
  <c r="U99" i="3"/>
  <c r="O99" i="3"/>
  <c r="M99" i="3"/>
  <c r="CK98" i="3"/>
  <c r="CM97" i="3"/>
  <c r="CK97" i="3"/>
  <c r="CI97" i="3"/>
  <c r="CG97" i="3"/>
  <c r="CA97" i="3"/>
  <c r="BY97" i="3"/>
  <c r="BS97" i="3"/>
  <c r="BQ97" i="3"/>
  <c r="BK97" i="3"/>
  <c r="BI97" i="3"/>
  <c r="BC97" i="3"/>
  <c r="BA97" i="3"/>
  <c r="AU97" i="3"/>
  <c r="AS97" i="3"/>
  <c r="AM97" i="3"/>
  <c r="AK97" i="3"/>
  <c r="AE97" i="3"/>
  <c r="AC97" i="3"/>
  <c r="W97" i="3"/>
  <c r="U97" i="3"/>
  <c r="O97" i="3"/>
  <c r="M97" i="3"/>
  <c r="CM95" i="3"/>
  <c r="CQ95" i="3" s="1"/>
  <c r="CK95" i="3"/>
  <c r="CI95" i="3"/>
  <c r="CG95" i="3"/>
  <c r="CA95" i="3"/>
  <c r="BY95" i="3"/>
  <c r="BS95" i="3"/>
  <c r="BQ95" i="3"/>
  <c r="BK95" i="3"/>
  <c r="BI95" i="3"/>
  <c r="BC95" i="3"/>
  <c r="BA95" i="3"/>
  <c r="AU95" i="3"/>
  <c r="AS95" i="3"/>
  <c r="AM95" i="3"/>
  <c r="AK95" i="3"/>
  <c r="AE95" i="3"/>
  <c r="AC95" i="3"/>
  <c r="W95" i="3"/>
  <c r="U95" i="3"/>
  <c r="O95" i="3"/>
  <c r="M95" i="3"/>
  <c r="CK94" i="3"/>
  <c r="CI92" i="3"/>
  <c r="CG92" i="3"/>
  <c r="CE92" i="3"/>
  <c r="CC92" i="3"/>
  <c r="BW92" i="3"/>
  <c r="BU92" i="3"/>
  <c r="BU169" i="3" s="1"/>
  <c r="BQ92" i="3"/>
  <c r="BO92" i="3"/>
  <c r="BS92" i="3" s="1"/>
  <c r="BM92" i="3"/>
  <c r="BG92" i="3"/>
  <c r="BK92" i="3" s="1"/>
  <c r="BE92" i="3"/>
  <c r="AY92" i="3"/>
  <c r="BC92" i="3" s="1"/>
  <c r="AW92" i="3"/>
  <c r="BA92" i="3" s="1"/>
  <c r="AS92" i="3"/>
  <c r="AQ92" i="3"/>
  <c r="AO92" i="3"/>
  <c r="AO169" i="3" s="1"/>
  <c r="AI92" i="3"/>
  <c r="AG92" i="3"/>
  <c r="AA92" i="3"/>
  <c r="AE92" i="3" s="1"/>
  <c r="Y92" i="3"/>
  <c r="U92" i="3"/>
  <c r="S92" i="3"/>
  <c r="W92" i="3" s="1"/>
  <c r="Q92" i="3"/>
  <c r="K92" i="3"/>
  <c r="O92" i="3" s="1"/>
  <c r="I92" i="3"/>
  <c r="CK91" i="3"/>
  <c r="CM90" i="3"/>
  <c r="CK90" i="3"/>
  <c r="CQ90" i="3" s="1"/>
  <c r="CI90" i="3"/>
  <c r="CG90" i="3"/>
  <c r="CA90" i="3"/>
  <c r="BY90" i="3"/>
  <c r="BS90" i="3"/>
  <c r="BQ90" i="3"/>
  <c r="BK90" i="3"/>
  <c r="BI90" i="3"/>
  <c r="BC90" i="3"/>
  <c r="BA90" i="3"/>
  <c r="AU90" i="3"/>
  <c r="AS90" i="3"/>
  <c r="AM90" i="3"/>
  <c r="AK90" i="3"/>
  <c r="AE90" i="3"/>
  <c r="AC90" i="3"/>
  <c r="W90" i="3"/>
  <c r="U90" i="3"/>
  <c r="O90" i="3"/>
  <c r="M90" i="3"/>
  <c r="CQ89" i="3"/>
  <c r="CM89" i="3"/>
  <c r="CO89" i="3" s="1"/>
  <c r="CK89" i="3"/>
  <c r="CI89" i="3"/>
  <c r="CG89" i="3"/>
  <c r="CA89" i="3"/>
  <c r="BY89" i="3"/>
  <c r="BS89" i="3"/>
  <c r="BQ89" i="3"/>
  <c r="BK89" i="3"/>
  <c r="BI89" i="3"/>
  <c r="BC89" i="3"/>
  <c r="BA89" i="3"/>
  <c r="AU89" i="3"/>
  <c r="AS89" i="3"/>
  <c r="AM89" i="3"/>
  <c r="AK89" i="3"/>
  <c r="AE89" i="3"/>
  <c r="AC89" i="3"/>
  <c r="W89" i="3"/>
  <c r="U89" i="3"/>
  <c r="O89" i="3"/>
  <c r="M89" i="3"/>
  <c r="CM88" i="3"/>
  <c r="CO88" i="3" s="1"/>
  <c r="CK88" i="3"/>
  <c r="CI88" i="3"/>
  <c r="CG88" i="3"/>
  <c r="CA88" i="3"/>
  <c r="BY88" i="3"/>
  <c r="BS88" i="3"/>
  <c r="BQ88" i="3"/>
  <c r="BK88" i="3"/>
  <c r="BI88" i="3"/>
  <c r="BC88" i="3"/>
  <c r="BA88" i="3"/>
  <c r="AU88" i="3"/>
  <c r="AS88" i="3"/>
  <c r="AM88" i="3"/>
  <c r="AK88" i="3"/>
  <c r="AE88" i="3"/>
  <c r="AC88" i="3"/>
  <c r="W88" i="3"/>
  <c r="U88" i="3"/>
  <c r="O88" i="3"/>
  <c r="M88" i="3"/>
  <c r="CM87" i="3"/>
  <c r="CK87" i="3"/>
  <c r="CQ87" i="3" s="1"/>
  <c r="CI87" i="3"/>
  <c r="CG87" i="3"/>
  <c r="CA87" i="3"/>
  <c r="BY87" i="3"/>
  <c r="BS87" i="3"/>
  <c r="BQ87" i="3"/>
  <c r="BK87" i="3"/>
  <c r="BI87" i="3"/>
  <c r="BC87" i="3"/>
  <c r="BA87" i="3"/>
  <c r="AU87" i="3"/>
  <c r="AS87" i="3"/>
  <c r="AM87" i="3"/>
  <c r="AK87" i="3"/>
  <c r="AE87" i="3"/>
  <c r="AC87" i="3"/>
  <c r="W87" i="3"/>
  <c r="U87" i="3"/>
  <c r="O87" i="3"/>
  <c r="M87" i="3"/>
  <c r="CM86" i="3"/>
  <c r="CO86" i="3" s="1"/>
  <c r="CK86" i="3"/>
  <c r="CI86" i="3"/>
  <c r="CG86" i="3"/>
  <c r="CA86" i="3"/>
  <c r="BY86" i="3"/>
  <c r="BS86" i="3"/>
  <c r="BQ86" i="3"/>
  <c r="BK86" i="3"/>
  <c r="BI86" i="3"/>
  <c r="BC86" i="3"/>
  <c r="BA86" i="3"/>
  <c r="AU86" i="3"/>
  <c r="AS86" i="3"/>
  <c r="AM86" i="3"/>
  <c r="AK86" i="3"/>
  <c r="AE86" i="3"/>
  <c r="AC86" i="3"/>
  <c r="W86" i="3"/>
  <c r="U86" i="3"/>
  <c r="O86" i="3"/>
  <c r="M86" i="3"/>
  <c r="CM85" i="3"/>
  <c r="CK85" i="3"/>
  <c r="CQ85" i="3" s="1"/>
  <c r="CI85" i="3"/>
  <c r="CG85" i="3"/>
  <c r="CA85" i="3"/>
  <c r="BY85" i="3"/>
  <c r="BS85" i="3"/>
  <c r="BQ85" i="3"/>
  <c r="BK85" i="3"/>
  <c r="BI85" i="3"/>
  <c r="BC85" i="3"/>
  <c r="BA85" i="3"/>
  <c r="AU85" i="3"/>
  <c r="AS85" i="3"/>
  <c r="AM85" i="3"/>
  <c r="AK85" i="3"/>
  <c r="AE85" i="3"/>
  <c r="AC85" i="3"/>
  <c r="W85" i="3"/>
  <c r="U85" i="3"/>
  <c r="O85" i="3"/>
  <c r="M85" i="3"/>
  <c r="CQ84" i="3"/>
  <c r="CM84" i="3"/>
  <c r="CO84" i="3" s="1"/>
  <c r="CK84" i="3"/>
  <c r="CI84" i="3"/>
  <c r="CG84" i="3"/>
  <c r="CA84" i="3"/>
  <c r="BY84" i="3"/>
  <c r="BS84" i="3"/>
  <c r="BQ84" i="3"/>
  <c r="BK84" i="3"/>
  <c r="BI84" i="3"/>
  <c r="BC84" i="3"/>
  <c r="BA84" i="3"/>
  <c r="AU84" i="3"/>
  <c r="AS84" i="3"/>
  <c r="AM84" i="3"/>
  <c r="AK84" i="3"/>
  <c r="AE84" i="3"/>
  <c r="AC84" i="3"/>
  <c r="W84" i="3"/>
  <c r="U84" i="3"/>
  <c r="O84" i="3"/>
  <c r="M84" i="3"/>
  <c r="CM83" i="3"/>
  <c r="CO83" i="3" s="1"/>
  <c r="CK83" i="3"/>
  <c r="CI83" i="3"/>
  <c r="CG83" i="3"/>
  <c r="CA83" i="3"/>
  <c r="BY83" i="3"/>
  <c r="BS83" i="3"/>
  <c r="BQ83" i="3"/>
  <c r="BK83" i="3"/>
  <c r="BI83" i="3"/>
  <c r="BC83" i="3"/>
  <c r="BA83" i="3"/>
  <c r="AU83" i="3"/>
  <c r="AS83" i="3"/>
  <c r="AM83" i="3"/>
  <c r="AK83" i="3"/>
  <c r="AE83" i="3"/>
  <c r="AC83" i="3"/>
  <c r="W83" i="3"/>
  <c r="U83" i="3"/>
  <c r="O83" i="3"/>
  <c r="M83" i="3"/>
  <c r="CQ81" i="3"/>
  <c r="CM81" i="3"/>
  <c r="CK81" i="3"/>
  <c r="CI81" i="3"/>
  <c r="CG81" i="3"/>
  <c r="CA81" i="3"/>
  <c r="BY81" i="3"/>
  <c r="BS81" i="3"/>
  <c r="BQ81" i="3"/>
  <c r="BK81" i="3"/>
  <c r="BI81" i="3"/>
  <c r="BC81" i="3"/>
  <c r="BA81" i="3"/>
  <c r="AU81" i="3"/>
  <c r="AS81" i="3"/>
  <c r="AM81" i="3"/>
  <c r="AK81" i="3"/>
  <c r="AE81" i="3"/>
  <c r="AC81" i="3"/>
  <c r="W81" i="3"/>
  <c r="U81" i="3"/>
  <c r="O81" i="3"/>
  <c r="M81" i="3"/>
  <c r="CG77" i="3"/>
  <c r="CE77" i="3"/>
  <c r="CI77" i="3" s="1"/>
  <c r="CC77" i="3"/>
  <c r="CA77" i="3"/>
  <c r="BW77" i="3"/>
  <c r="BY77" i="3" s="1"/>
  <c r="BU77" i="3"/>
  <c r="BO77" i="3"/>
  <c r="BS77" i="3" s="1"/>
  <c r="BM77" i="3"/>
  <c r="BG77" i="3"/>
  <c r="BI77" i="3" s="1"/>
  <c r="BE77" i="3"/>
  <c r="AY77" i="3"/>
  <c r="BC77" i="3" s="1"/>
  <c r="AW77" i="3"/>
  <c r="AQ77" i="3"/>
  <c r="AO77" i="3"/>
  <c r="AS77" i="3" s="1"/>
  <c r="AI77" i="3"/>
  <c r="AM77" i="3" s="1"/>
  <c r="AG77" i="3"/>
  <c r="AK77" i="3" s="1"/>
  <c r="AA77" i="3"/>
  <c r="AE77" i="3" s="1"/>
  <c r="Y77" i="3"/>
  <c r="S77" i="3"/>
  <c r="Q77" i="3"/>
  <c r="K77" i="3"/>
  <c r="I77" i="3"/>
  <c r="CM76" i="3"/>
  <c r="CK76" i="3"/>
  <c r="BC76" i="3"/>
  <c r="BA76" i="3"/>
  <c r="AU76" i="3"/>
  <c r="AS76" i="3"/>
  <c r="AM76" i="3"/>
  <c r="AK76" i="3"/>
  <c r="AE76" i="3"/>
  <c r="AC76" i="3"/>
  <c r="W76" i="3"/>
  <c r="U76" i="3"/>
  <c r="O76" i="3"/>
  <c r="M76" i="3"/>
  <c r="CM75" i="3"/>
  <c r="CK75" i="3"/>
  <c r="BC75" i="3"/>
  <c r="BA75" i="3"/>
  <c r="AU75" i="3"/>
  <c r="AS75" i="3"/>
  <c r="AM75" i="3"/>
  <c r="AK75" i="3"/>
  <c r="AE75" i="3"/>
  <c r="AC75" i="3"/>
  <c r="W75" i="3"/>
  <c r="U75" i="3"/>
  <c r="O75" i="3"/>
  <c r="M75" i="3"/>
  <c r="CM74" i="3"/>
  <c r="CK74" i="3"/>
  <c r="BC74" i="3"/>
  <c r="BA74" i="3"/>
  <c r="AU74" i="3"/>
  <c r="AS74" i="3"/>
  <c r="AM74" i="3"/>
  <c r="AK74" i="3"/>
  <c r="AE74" i="3"/>
  <c r="AC74" i="3"/>
  <c r="W74" i="3"/>
  <c r="U74" i="3"/>
  <c r="O74" i="3"/>
  <c r="M74" i="3"/>
  <c r="CM73" i="3"/>
  <c r="CK73" i="3"/>
  <c r="CI73" i="3"/>
  <c r="CG73" i="3"/>
  <c r="CA73" i="3"/>
  <c r="BY73" i="3"/>
  <c r="BS73" i="3"/>
  <c r="BQ73" i="3"/>
  <c r="BK73" i="3"/>
  <c r="BI73" i="3"/>
  <c r="BC73" i="3"/>
  <c r="BA73" i="3"/>
  <c r="AU73" i="3"/>
  <c r="AS73" i="3"/>
  <c r="AM73" i="3"/>
  <c r="AK73" i="3"/>
  <c r="AE73" i="3"/>
  <c r="AC73" i="3"/>
  <c r="W73" i="3"/>
  <c r="U73" i="3"/>
  <c r="O73" i="3"/>
  <c r="M73" i="3"/>
  <c r="CM70" i="3"/>
  <c r="CQ70" i="3" s="1"/>
  <c r="CK70" i="3"/>
  <c r="CI70" i="3"/>
  <c r="CG70" i="3"/>
  <c r="CA70" i="3"/>
  <c r="BY70" i="3"/>
  <c r="BS70" i="3"/>
  <c r="BQ70" i="3"/>
  <c r="BK70" i="3"/>
  <c r="BI70" i="3"/>
  <c r="BC70" i="3"/>
  <c r="BA70" i="3"/>
  <c r="AU70" i="3"/>
  <c r="AS70" i="3"/>
  <c r="AM70" i="3"/>
  <c r="AK70" i="3"/>
  <c r="AE70" i="3"/>
  <c r="AC70" i="3"/>
  <c r="W70" i="3"/>
  <c r="U70" i="3"/>
  <c r="O70" i="3"/>
  <c r="M70" i="3"/>
  <c r="CO69" i="3"/>
  <c r="CM69" i="3"/>
  <c r="CK69" i="3"/>
  <c r="CI69" i="3"/>
  <c r="CG69" i="3"/>
  <c r="CA69" i="3"/>
  <c r="BY69" i="3"/>
  <c r="BS69" i="3"/>
  <c r="BQ69" i="3"/>
  <c r="BK69" i="3"/>
  <c r="BI69" i="3"/>
  <c r="BC69" i="3"/>
  <c r="BA69" i="3"/>
  <c r="AU69" i="3"/>
  <c r="AS69" i="3"/>
  <c r="AM69" i="3"/>
  <c r="AK69" i="3"/>
  <c r="AE69" i="3"/>
  <c r="AC69" i="3"/>
  <c r="W69" i="3"/>
  <c r="U69" i="3"/>
  <c r="O69" i="3"/>
  <c r="M69" i="3"/>
  <c r="CO68" i="3"/>
  <c r="CM68" i="3"/>
  <c r="CQ68" i="3" s="1"/>
  <c r="CK68" i="3"/>
  <c r="BC68" i="3"/>
  <c r="BA68" i="3"/>
  <c r="AU68" i="3"/>
  <c r="AS68" i="3"/>
  <c r="AM68" i="3"/>
  <c r="AK68" i="3"/>
  <c r="AE68" i="3"/>
  <c r="AC68" i="3"/>
  <c r="W68" i="3"/>
  <c r="U68" i="3"/>
  <c r="O68" i="3"/>
  <c r="M68" i="3"/>
  <c r="CM67" i="3"/>
  <c r="CQ67" i="3" s="1"/>
  <c r="CK67" i="3"/>
  <c r="CO67" i="3" s="1"/>
  <c r="CI67" i="3"/>
  <c r="CG67" i="3"/>
  <c r="CA67" i="3"/>
  <c r="BY67" i="3"/>
  <c r="BS67" i="3"/>
  <c r="BQ67" i="3"/>
  <c r="BK67" i="3"/>
  <c r="BI67" i="3"/>
  <c r="BC67" i="3"/>
  <c r="BA67" i="3"/>
  <c r="AU67" i="3"/>
  <c r="AS67" i="3"/>
  <c r="AM67" i="3"/>
  <c r="AK67" i="3"/>
  <c r="AE67" i="3"/>
  <c r="AC67" i="3"/>
  <c r="W67" i="3"/>
  <c r="U67" i="3"/>
  <c r="O67" i="3"/>
  <c r="M67" i="3"/>
  <c r="CM66" i="3"/>
  <c r="CK66" i="3"/>
  <c r="CO66" i="3" s="1"/>
  <c r="CI66" i="3"/>
  <c r="CG66" i="3"/>
  <c r="CA66" i="3"/>
  <c r="BY66" i="3"/>
  <c r="BS66" i="3"/>
  <c r="BQ66" i="3"/>
  <c r="BK66" i="3"/>
  <c r="BI66" i="3"/>
  <c r="BC66" i="3"/>
  <c r="BA66" i="3"/>
  <c r="AU66" i="3"/>
  <c r="AS66" i="3"/>
  <c r="AM66" i="3"/>
  <c r="AK66" i="3"/>
  <c r="AE66" i="3"/>
  <c r="AC66" i="3"/>
  <c r="W66" i="3"/>
  <c r="U66" i="3"/>
  <c r="O66" i="3"/>
  <c r="M66" i="3"/>
  <c r="CE65" i="3"/>
  <c r="CC65" i="3"/>
  <c r="CI65" i="3" s="1"/>
  <c r="BW65" i="3"/>
  <c r="CA65" i="3" s="1"/>
  <c r="BU65" i="3"/>
  <c r="BY65" i="3" s="1"/>
  <c r="BO65" i="3"/>
  <c r="BM65" i="3"/>
  <c r="BS65" i="3" s="1"/>
  <c r="BG65" i="3"/>
  <c r="BE65" i="3"/>
  <c r="BI65" i="3" s="1"/>
  <c r="AY65" i="3"/>
  <c r="AW65" i="3"/>
  <c r="BC65" i="3" s="1"/>
  <c r="AS65" i="3"/>
  <c r="AQ65" i="3"/>
  <c r="AO65" i="3"/>
  <c r="AI65" i="3"/>
  <c r="AG65" i="3"/>
  <c r="AA65" i="3"/>
  <c r="Y65" i="3"/>
  <c r="AC65" i="3" s="1"/>
  <c r="S65" i="3"/>
  <c r="Q65" i="3"/>
  <c r="M65" i="3"/>
  <c r="K65" i="3"/>
  <c r="I65" i="3"/>
  <c r="CM64" i="3"/>
  <c r="CK64" i="3"/>
  <c r="CI64" i="3"/>
  <c r="CG64" i="3"/>
  <c r="CA64" i="3"/>
  <c r="BY64" i="3"/>
  <c r="BS64" i="3"/>
  <c r="BQ64" i="3"/>
  <c r="BK64" i="3"/>
  <c r="BI64" i="3"/>
  <c r="BC64" i="3"/>
  <c r="BA64" i="3"/>
  <c r="AU64" i="3"/>
  <c r="AS64" i="3"/>
  <c r="AM64" i="3"/>
  <c r="AK64" i="3"/>
  <c r="AE64" i="3"/>
  <c r="AC64" i="3"/>
  <c r="W64" i="3"/>
  <c r="U64" i="3"/>
  <c r="O64" i="3"/>
  <c r="M64" i="3"/>
  <c r="CM63" i="3"/>
  <c r="CK63" i="3"/>
  <c r="BC63" i="3"/>
  <c r="BA63" i="3"/>
  <c r="AU63" i="3"/>
  <c r="AS63" i="3"/>
  <c r="AM63" i="3"/>
  <c r="AK63" i="3"/>
  <c r="AE63" i="3"/>
  <c r="AC63" i="3"/>
  <c r="W63" i="3"/>
  <c r="U63" i="3"/>
  <c r="O63" i="3"/>
  <c r="M63" i="3"/>
  <c r="CM60" i="3"/>
  <c r="CQ60" i="3" s="1"/>
  <c r="CK60" i="3"/>
  <c r="CO60" i="3" s="1"/>
  <c r="BC60" i="3"/>
  <c r="BA60" i="3"/>
  <c r="AU60" i="3"/>
  <c r="AS60" i="3"/>
  <c r="AM60" i="3"/>
  <c r="AK60" i="3"/>
  <c r="AE60" i="3"/>
  <c r="AC60" i="3"/>
  <c r="W60" i="3"/>
  <c r="U60" i="3"/>
  <c r="O60" i="3"/>
  <c r="M60" i="3"/>
  <c r="CO59" i="3"/>
  <c r="CM59" i="3"/>
  <c r="CK59" i="3"/>
  <c r="BC59" i="3"/>
  <c r="BA59" i="3"/>
  <c r="AU59" i="3"/>
  <c r="AS59" i="3"/>
  <c r="AM59" i="3"/>
  <c r="AK59" i="3"/>
  <c r="AE59" i="3"/>
  <c r="AC59" i="3"/>
  <c r="W59" i="3"/>
  <c r="U59" i="3"/>
  <c r="O59" i="3"/>
  <c r="M59" i="3"/>
  <c r="CO58" i="3"/>
  <c r="CM58" i="3"/>
  <c r="CQ58" i="3" s="1"/>
  <c r="CK58" i="3"/>
  <c r="CI58" i="3"/>
  <c r="CG58" i="3"/>
  <c r="CA58" i="3"/>
  <c r="BY58" i="3"/>
  <c r="BS58" i="3"/>
  <c r="BQ58" i="3"/>
  <c r="BK58" i="3"/>
  <c r="BI58" i="3"/>
  <c r="BC58" i="3"/>
  <c r="BA58" i="3"/>
  <c r="AU58" i="3"/>
  <c r="AS58" i="3"/>
  <c r="AM58" i="3"/>
  <c r="AK58" i="3"/>
  <c r="AE58" i="3"/>
  <c r="AC58" i="3"/>
  <c r="W58" i="3"/>
  <c r="U58" i="3"/>
  <c r="O58" i="3"/>
  <c r="M58" i="3"/>
  <c r="CE57" i="3"/>
  <c r="CC57" i="3"/>
  <c r="CI57" i="3" s="1"/>
  <c r="BY57" i="3"/>
  <c r="BW57" i="3"/>
  <c r="BU57" i="3"/>
  <c r="BO57" i="3"/>
  <c r="BM57" i="3"/>
  <c r="BG57" i="3"/>
  <c r="BE57" i="3"/>
  <c r="BI57" i="3" s="1"/>
  <c r="AY57" i="3"/>
  <c r="AW57" i="3"/>
  <c r="AS57" i="3"/>
  <c r="AQ57" i="3"/>
  <c r="AU57" i="3" s="1"/>
  <c r="AO57" i="3"/>
  <c r="AI57" i="3"/>
  <c r="AG57" i="3"/>
  <c r="AC57" i="3"/>
  <c r="AA57" i="3"/>
  <c r="AE57" i="3" s="1"/>
  <c r="Y57" i="3"/>
  <c r="S57" i="3"/>
  <c r="Q57" i="3"/>
  <c r="K57" i="3"/>
  <c r="CM57" i="3" s="1"/>
  <c r="I57" i="3"/>
  <c r="CM56" i="3"/>
  <c r="CK56" i="3"/>
  <c r="CI56" i="3"/>
  <c r="CG56" i="3"/>
  <c r="CA56" i="3"/>
  <c r="BY56" i="3"/>
  <c r="BS56" i="3"/>
  <c r="BQ56" i="3"/>
  <c r="BK56" i="3"/>
  <c r="BI56" i="3"/>
  <c r="BC56" i="3"/>
  <c r="BA56" i="3"/>
  <c r="AU56" i="3"/>
  <c r="AS56" i="3"/>
  <c r="AM56" i="3"/>
  <c r="AK56" i="3"/>
  <c r="AE56" i="3"/>
  <c r="AC56" i="3"/>
  <c r="W56" i="3"/>
  <c r="U56" i="3"/>
  <c r="O56" i="3"/>
  <c r="M56" i="3"/>
  <c r="CM55" i="3"/>
  <c r="CK55" i="3"/>
  <c r="BC55" i="3"/>
  <c r="BA55" i="3"/>
  <c r="AU55" i="3"/>
  <c r="AS55" i="3"/>
  <c r="AM55" i="3"/>
  <c r="AK55" i="3"/>
  <c r="AE55" i="3"/>
  <c r="AC55" i="3"/>
  <c r="W55" i="3"/>
  <c r="U55" i="3"/>
  <c r="O55" i="3"/>
  <c r="M55" i="3"/>
  <c r="CK54" i="3"/>
  <c r="CK53" i="3"/>
  <c r="CC51" i="3"/>
  <c r="BU51" i="3"/>
  <c r="BM51" i="3"/>
  <c r="BE51" i="3"/>
  <c r="AY51" i="3"/>
  <c r="AW51" i="3"/>
  <c r="AQ51" i="3"/>
  <c r="AU51" i="3" s="1"/>
  <c r="AO51" i="3"/>
  <c r="AI51" i="3"/>
  <c r="AG51" i="3"/>
  <c r="AA51" i="3"/>
  <c r="AE51" i="3" s="1"/>
  <c r="Y51" i="3"/>
  <c r="S51" i="3"/>
  <c r="Q51" i="3"/>
  <c r="K51" i="3"/>
  <c r="O51" i="3" s="1"/>
  <c r="I51" i="3"/>
  <c r="CM50" i="3"/>
  <c r="CK50" i="3"/>
  <c r="BC50" i="3"/>
  <c r="BA50" i="3"/>
  <c r="AU50" i="3"/>
  <c r="AS50" i="3"/>
  <c r="AM50" i="3"/>
  <c r="AK50" i="3"/>
  <c r="AE50" i="3"/>
  <c r="AC50" i="3"/>
  <c r="W50" i="3"/>
  <c r="U50" i="3"/>
  <c r="O50" i="3"/>
  <c r="M50" i="3"/>
  <c r="CE48" i="3"/>
  <c r="CI48" i="3" s="1"/>
  <c r="CC48" i="3"/>
  <c r="BW48" i="3"/>
  <c r="BU48" i="3"/>
  <c r="BO48" i="3"/>
  <c r="BS48" i="3" s="1"/>
  <c r="BM48" i="3"/>
  <c r="BG48" i="3"/>
  <c r="BE48" i="3"/>
  <c r="AY48" i="3"/>
  <c r="BC48" i="3" s="1"/>
  <c r="AW48" i="3"/>
  <c r="AQ48" i="3"/>
  <c r="AO48" i="3"/>
  <c r="AI48" i="3"/>
  <c r="AM48" i="3" s="1"/>
  <c r="AG48" i="3"/>
  <c r="AA48" i="3"/>
  <c r="Y48" i="3"/>
  <c r="S48" i="3"/>
  <c r="W48" i="3" s="1"/>
  <c r="Q48" i="3"/>
  <c r="K48" i="3"/>
  <c r="I48" i="3"/>
  <c r="CK47" i="3"/>
  <c r="CO46" i="3"/>
  <c r="CM46" i="3"/>
  <c r="CK46" i="3"/>
  <c r="CQ46" i="3" s="1"/>
  <c r="CI46" i="3"/>
  <c r="CG46" i="3"/>
  <c r="CA46" i="3"/>
  <c r="BY46" i="3"/>
  <c r="BS46" i="3"/>
  <c r="BQ46" i="3"/>
  <c r="BK46" i="3"/>
  <c r="BI46" i="3"/>
  <c r="BC46" i="3"/>
  <c r="BA46" i="3"/>
  <c r="AU46" i="3"/>
  <c r="AS46" i="3"/>
  <c r="AM46" i="3"/>
  <c r="AK46" i="3"/>
  <c r="AE46" i="3"/>
  <c r="AC46" i="3"/>
  <c r="W46" i="3"/>
  <c r="U46" i="3"/>
  <c r="O46" i="3"/>
  <c r="M46" i="3"/>
  <c r="CO45" i="3"/>
  <c r="CM45" i="3"/>
  <c r="CK45" i="3"/>
  <c r="CI45" i="3"/>
  <c r="CG45" i="3"/>
  <c r="CA45" i="3"/>
  <c r="BY45" i="3"/>
  <c r="BS45" i="3"/>
  <c r="BQ45" i="3"/>
  <c r="BK45" i="3"/>
  <c r="BI45" i="3"/>
  <c r="BC45" i="3"/>
  <c r="BA45" i="3"/>
  <c r="AU45" i="3"/>
  <c r="AS45" i="3"/>
  <c r="AM45" i="3"/>
  <c r="AK45" i="3"/>
  <c r="AE45" i="3"/>
  <c r="AC45" i="3"/>
  <c r="W45" i="3"/>
  <c r="U45" i="3"/>
  <c r="O45" i="3"/>
  <c r="M45" i="3"/>
  <c r="CK44" i="3"/>
  <c r="CM43" i="3"/>
  <c r="CK43" i="3"/>
  <c r="CI43" i="3"/>
  <c r="CG43" i="3"/>
  <c r="CA43" i="3"/>
  <c r="BY43" i="3"/>
  <c r="BS43" i="3"/>
  <c r="BQ43" i="3"/>
  <c r="BK43" i="3"/>
  <c r="BI43" i="3"/>
  <c r="BC43" i="3"/>
  <c r="BA43" i="3"/>
  <c r="AU43" i="3"/>
  <c r="AS43" i="3"/>
  <c r="AM43" i="3"/>
  <c r="AK43" i="3"/>
  <c r="AE43" i="3"/>
  <c r="AC43" i="3"/>
  <c r="W43" i="3"/>
  <c r="U43" i="3"/>
  <c r="O43" i="3"/>
  <c r="M43" i="3"/>
  <c r="CK42" i="3"/>
  <c r="CM41" i="3"/>
  <c r="CK41" i="3"/>
  <c r="CI41" i="3"/>
  <c r="CG41" i="3"/>
  <c r="CA41" i="3"/>
  <c r="BY41" i="3"/>
  <c r="BS41" i="3"/>
  <c r="BQ41" i="3"/>
  <c r="BK41" i="3"/>
  <c r="BI41" i="3"/>
  <c r="BC41" i="3"/>
  <c r="BA41" i="3"/>
  <c r="AU41" i="3"/>
  <c r="AS41" i="3"/>
  <c r="AM41" i="3"/>
  <c r="AK41" i="3"/>
  <c r="AE41" i="3"/>
  <c r="AC41" i="3"/>
  <c r="W41" i="3"/>
  <c r="U41" i="3"/>
  <c r="O41" i="3"/>
  <c r="M41" i="3"/>
  <c r="CM40" i="3"/>
  <c r="CK40" i="3"/>
  <c r="CI40" i="3"/>
  <c r="CG40" i="3"/>
  <c r="CA40" i="3"/>
  <c r="BY40" i="3"/>
  <c r="BS40" i="3"/>
  <c r="BQ40" i="3"/>
  <c r="BK40" i="3"/>
  <c r="BI40" i="3"/>
  <c r="BC40" i="3"/>
  <c r="BA40" i="3"/>
  <c r="AU40" i="3"/>
  <c r="AS40" i="3"/>
  <c r="AM40" i="3"/>
  <c r="AK40" i="3"/>
  <c r="AE40" i="3"/>
  <c r="AC40" i="3"/>
  <c r="W40" i="3"/>
  <c r="U40" i="3"/>
  <c r="O40" i="3"/>
  <c r="M40" i="3"/>
  <c r="CK39" i="3"/>
  <c r="CK38" i="3"/>
  <c r="CE36" i="3"/>
  <c r="CC36" i="3"/>
  <c r="BW36" i="3"/>
  <c r="CA36" i="3" s="1"/>
  <c r="BU36" i="3"/>
  <c r="BO36" i="3"/>
  <c r="BM36" i="3"/>
  <c r="BG36" i="3"/>
  <c r="BE36" i="3"/>
  <c r="AY36" i="3"/>
  <c r="AW36" i="3"/>
  <c r="BA36" i="3" s="1"/>
  <c r="AQ36" i="3"/>
  <c r="AO36" i="3"/>
  <c r="AI36" i="3"/>
  <c r="AG36" i="3"/>
  <c r="AM36" i="3" s="1"/>
  <c r="AA36" i="3"/>
  <c r="Y36" i="3"/>
  <c r="AC36" i="3" s="1"/>
  <c r="U36" i="3"/>
  <c r="S36" i="3"/>
  <c r="Q36" i="3"/>
  <c r="W36" i="3" s="1"/>
  <c r="K36" i="3"/>
  <c r="O36" i="3" s="1"/>
  <c r="I36" i="3"/>
  <c r="CM35" i="3"/>
  <c r="CK35" i="3"/>
  <c r="CQ35" i="3" s="1"/>
  <c r="CI35" i="3"/>
  <c r="CG35" i="3"/>
  <c r="CA35" i="3"/>
  <c r="BY35" i="3"/>
  <c r="BS35" i="3"/>
  <c r="BQ35" i="3"/>
  <c r="BK35" i="3"/>
  <c r="BI35" i="3"/>
  <c r="BC35" i="3"/>
  <c r="BA35" i="3"/>
  <c r="AU35" i="3"/>
  <c r="AS35" i="3"/>
  <c r="AM35" i="3"/>
  <c r="AK35" i="3"/>
  <c r="AE35" i="3"/>
  <c r="AC35" i="3"/>
  <c r="W35" i="3"/>
  <c r="U35" i="3"/>
  <c r="O35" i="3"/>
  <c r="M35" i="3"/>
  <c r="CM34" i="3"/>
  <c r="CK34" i="3"/>
  <c r="BC34" i="3"/>
  <c r="BA34" i="3"/>
  <c r="AU34" i="3"/>
  <c r="AS34" i="3"/>
  <c r="AM34" i="3"/>
  <c r="AK34" i="3"/>
  <c r="AE34" i="3"/>
  <c r="AC34" i="3"/>
  <c r="W34" i="3"/>
  <c r="U34" i="3"/>
  <c r="O34" i="3"/>
  <c r="M34" i="3"/>
  <c r="CM32" i="3"/>
  <c r="CK32" i="3"/>
  <c r="CQ32" i="3" s="1"/>
  <c r="BC32" i="3"/>
  <c r="BA32" i="3"/>
  <c r="AU32" i="3"/>
  <c r="AS32" i="3"/>
  <c r="AM32" i="3"/>
  <c r="AK32" i="3"/>
  <c r="AE32" i="3"/>
  <c r="AC32" i="3"/>
  <c r="W32" i="3"/>
  <c r="U32" i="3"/>
  <c r="O32" i="3"/>
  <c r="M32" i="3"/>
  <c r="CO31" i="3"/>
  <c r="CM31" i="3"/>
  <c r="CK31" i="3"/>
  <c r="CI31" i="3"/>
  <c r="CG31" i="3"/>
  <c r="CA31" i="3"/>
  <c r="BY31" i="3"/>
  <c r="BS31" i="3"/>
  <c r="BQ31" i="3"/>
  <c r="BK31" i="3"/>
  <c r="BI31" i="3"/>
  <c r="BC31" i="3"/>
  <c r="BA31" i="3"/>
  <c r="AU31" i="3"/>
  <c r="AS31" i="3"/>
  <c r="AM31" i="3"/>
  <c r="AK31" i="3"/>
  <c r="AE31" i="3"/>
  <c r="AC31" i="3"/>
  <c r="W31" i="3"/>
  <c r="U31" i="3"/>
  <c r="O31" i="3"/>
  <c r="M31" i="3"/>
  <c r="CM30" i="3"/>
  <c r="CK30" i="3"/>
  <c r="CI30" i="3"/>
  <c r="CG30" i="3"/>
  <c r="CA30" i="3"/>
  <c r="BY30" i="3"/>
  <c r="BS30" i="3"/>
  <c r="BQ30" i="3"/>
  <c r="BK30" i="3"/>
  <c r="BI30" i="3"/>
  <c r="BC30" i="3"/>
  <c r="BA30" i="3"/>
  <c r="AU30" i="3"/>
  <c r="AS30" i="3"/>
  <c r="AM30" i="3"/>
  <c r="AK30" i="3"/>
  <c r="AE30" i="3"/>
  <c r="AC30" i="3"/>
  <c r="W30" i="3"/>
  <c r="U30" i="3"/>
  <c r="O30" i="3"/>
  <c r="M30" i="3"/>
  <c r="CE29" i="3"/>
  <c r="CI29" i="3" s="1"/>
  <c r="CC29" i="3"/>
  <c r="BY29" i="3"/>
  <c r="BW29" i="3"/>
  <c r="BU29" i="3"/>
  <c r="BO29" i="3"/>
  <c r="BS29" i="3" s="1"/>
  <c r="BM29" i="3"/>
  <c r="BI29" i="3"/>
  <c r="BG29" i="3"/>
  <c r="BE29" i="3"/>
  <c r="BC29" i="3"/>
  <c r="AY29" i="3"/>
  <c r="AW29" i="3"/>
  <c r="AQ29" i="3"/>
  <c r="AO29" i="3"/>
  <c r="AU29" i="3" s="1"/>
  <c r="AI29" i="3"/>
  <c r="AM29" i="3" s="1"/>
  <c r="AG29" i="3"/>
  <c r="AC29" i="3"/>
  <c r="AA29" i="3"/>
  <c r="Y29" i="3"/>
  <c r="S29" i="3"/>
  <c r="W29" i="3" s="1"/>
  <c r="Q29" i="3"/>
  <c r="M29" i="3"/>
  <c r="K29" i="3"/>
  <c r="I29" i="3"/>
  <c r="CK28" i="3"/>
  <c r="CM27" i="3"/>
  <c r="CK27" i="3"/>
  <c r="CO27" i="3" s="1"/>
  <c r="CI27" i="3"/>
  <c r="CG27" i="3"/>
  <c r="CA27" i="3"/>
  <c r="BY27" i="3"/>
  <c r="BS27" i="3"/>
  <c r="BQ27" i="3"/>
  <c r="BK27" i="3"/>
  <c r="BI27" i="3"/>
  <c r="BC27" i="3"/>
  <c r="BA27" i="3"/>
  <c r="AU27" i="3"/>
  <c r="AS27" i="3"/>
  <c r="AM27" i="3"/>
  <c r="AK27" i="3"/>
  <c r="AE27" i="3"/>
  <c r="AC27" i="3"/>
  <c r="W27" i="3"/>
  <c r="U27" i="3"/>
  <c r="O27" i="3"/>
  <c r="M27" i="3"/>
  <c r="CO26" i="3"/>
  <c r="CM26" i="3"/>
  <c r="CQ26" i="3" s="1"/>
  <c r="CK26" i="3"/>
  <c r="CI26" i="3"/>
  <c r="CG26" i="3"/>
  <c r="CA26" i="3"/>
  <c r="BY26" i="3"/>
  <c r="BS26" i="3"/>
  <c r="BQ26" i="3"/>
  <c r="BK26" i="3"/>
  <c r="BI26" i="3"/>
  <c r="BC26" i="3"/>
  <c r="BA26" i="3"/>
  <c r="AU26" i="3"/>
  <c r="AS26" i="3"/>
  <c r="AM26" i="3"/>
  <c r="AK26" i="3"/>
  <c r="AE26" i="3"/>
  <c r="AC26" i="3"/>
  <c r="W26" i="3"/>
  <c r="U26" i="3"/>
  <c r="O26" i="3"/>
  <c r="M26" i="3"/>
  <c r="CE24" i="3"/>
  <c r="CC24" i="3"/>
  <c r="BW24" i="3"/>
  <c r="BU24" i="3"/>
  <c r="BY24" i="3" s="1"/>
  <c r="BO24" i="3"/>
  <c r="BM24" i="3"/>
  <c r="BI24" i="3"/>
  <c r="BG24" i="3"/>
  <c r="BE24" i="3"/>
  <c r="AY24" i="3"/>
  <c r="AW24" i="3"/>
  <c r="AQ24" i="3"/>
  <c r="AO24" i="3"/>
  <c r="AS24" i="3" s="1"/>
  <c r="AI24" i="3"/>
  <c r="AG24" i="3"/>
  <c r="AA24" i="3"/>
  <c r="Y24" i="3"/>
  <c r="AC24" i="3" s="1"/>
  <c r="S24" i="3"/>
  <c r="S61" i="3" s="1"/>
  <c r="Q24" i="3"/>
  <c r="M24" i="3"/>
  <c r="K24" i="3"/>
  <c r="I24" i="3"/>
  <c r="CK23" i="3"/>
  <c r="CM22" i="3"/>
  <c r="CK22" i="3"/>
  <c r="CI22" i="3"/>
  <c r="CG22" i="3"/>
  <c r="CA22" i="3"/>
  <c r="BY22" i="3"/>
  <c r="BS22" i="3"/>
  <c r="BQ22" i="3"/>
  <c r="BK22" i="3"/>
  <c r="BI22" i="3"/>
  <c r="BC22" i="3"/>
  <c r="BA22" i="3"/>
  <c r="AU22" i="3"/>
  <c r="AS22" i="3"/>
  <c r="AM22" i="3"/>
  <c r="AK22" i="3"/>
  <c r="AE22" i="3"/>
  <c r="AC22" i="3"/>
  <c r="W22" i="3"/>
  <c r="U22" i="3"/>
  <c r="O22" i="3"/>
  <c r="M22" i="3"/>
  <c r="CM21" i="3"/>
  <c r="CK21" i="3"/>
  <c r="CI21" i="3"/>
  <c r="CG21" i="3"/>
  <c r="CA21" i="3"/>
  <c r="BY21" i="3"/>
  <c r="BS21" i="3"/>
  <c r="BQ21" i="3"/>
  <c r="BK21" i="3"/>
  <c r="BI21" i="3"/>
  <c r="BC21" i="3"/>
  <c r="BA21" i="3"/>
  <c r="AU21" i="3"/>
  <c r="AS21" i="3"/>
  <c r="AM21" i="3"/>
  <c r="AK21" i="3"/>
  <c r="AE21" i="3"/>
  <c r="AC21" i="3"/>
  <c r="W21" i="3"/>
  <c r="U21" i="3"/>
  <c r="O21" i="3"/>
  <c r="M21" i="3"/>
  <c r="CM19" i="3"/>
  <c r="CK19" i="3"/>
  <c r="CI19" i="3"/>
  <c r="CG19" i="3"/>
  <c r="CA19" i="3"/>
  <c r="BY19" i="3"/>
  <c r="BS19" i="3"/>
  <c r="BQ19" i="3"/>
  <c r="BK19" i="3"/>
  <c r="BI19" i="3"/>
  <c r="BC19" i="3"/>
  <c r="BA19" i="3"/>
  <c r="AU19" i="3"/>
  <c r="AS19" i="3"/>
  <c r="AM19" i="3"/>
  <c r="AK19" i="3"/>
  <c r="AE19" i="3"/>
  <c r="AC19" i="3"/>
  <c r="W19" i="3"/>
  <c r="U19" i="3"/>
  <c r="O19" i="3"/>
  <c r="M19" i="3"/>
  <c r="CE18" i="3"/>
  <c r="CC18" i="3"/>
  <c r="CG18" i="3" s="1"/>
  <c r="BW18" i="3"/>
  <c r="BU18" i="3"/>
  <c r="BO18" i="3"/>
  <c r="BS18" i="3" s="1"/>
  <c r="BM18" i="3"/>
  <c r="BQ18" i="3" s="1"/>
  <c r="BG18" i="3"/>
  <c r="BE18" i="3"/>
  <c r="BC18" i="3"/>
  <c r="AY18" i="3"/>
  <c r="AW18" i="3"/>
  <c r="AQ18" i="3"/>
  <c r="AO18" i="3"/>
  <c r="AI18" i="3"/>
  <c r="AM18" i="3" s="1"/>
  <c r="AG18" i="3"/>
  <c r="AA18" i="3"/>
  <c r="Y18" i="3"/>
  <c r="S18" i="3"/>
  <c r="Q18" i="3"/>
  <c r="U18" i="3" s="1"/>
  <c r="K18" i="3"/>
  <c r="I18" i="3"/>
  <c r="CM17" i="3"/>
  <c r="CQ17" i="3" s="1"/>
  <c r="CK17" i="3"/>
  <c r="BC17" i="3"/>
  <c r="BA17" i="3"/>
  <c r="AU17" i="3"/>
  <c r="AS17" i="3"/>
  <c r="AM17" i="3"/>
  <c r="AK17" i="3"/>
  <c r="AE17" i="3"/>
  <c r="AC17" i="3"/>
  <c r="W17" i="3"/>
  <c r="U17" i="3"/>
  <c r="O17" i="3"/>
  <c r="M17" i="3"/>
  <c r="CM16" i="3"/>
  <c r="CK16" i="3"/>
  <c r="CO16" i="3" s="1"/>
  <c r="BC16" i="3"/>
  <c r="BA16" i="3"/>
  <c r="AU16" i="3"/>
  <c r="AS16" i="3"/>
  <c r="AM16" i="3"/>
  <c r="AK16" i="3"/>
  <c r="AE16" i="3"/>
  <c r="AC16" i="3"/>
  <c r="W16" i="3"/>
  <c r="U16" i="3"/>
  <c r="O16" i="3"/>
  <c r="M16" i="3"/>
  <c r="CM15" i="3"/>
  <c r="CQ15" i="3" s="1"/>
  <c r="CK15" i="3"/>
  <c r="BC15" i="3"/>
  <c r="BA15" i="3"/>
  <c r="AU15" i="3"/>
  <c r="AS15" i="3"/>
  <c r="AM15" i="3"/>
  <c r="AK15" i="3"/>
  <c r="AE15" i="3"/>
  <c r="AC15" i="3"/>
  <c r="W15" i="3"/>
  <c r="U15" i="3"/>
  <c r="O15" i="3"/>
  <c r="M15" i="3"/>
  <c r="CM14" i="3"/>
  <c r="CK14" i="3"/>
  <c r="CO14" i="3" s="1"/>
  <c r="CI14" i="3"/>
  <c r="CG14" i="3"/>
  <c r="CA14" i="3"/>
  <c r="BY14" i="3"/>
  <c r="BS14" i="3"/>
  <c r="BQ14" i="3"/>
  <c r="BK14" i="3"/>
  <c r="BI14" i="3"/>
  <c r="BC14" i="3"/>
  <c r="BA14" i="3"/>
  <c r="AU14" i="3"/>
  <c r="AS14" i="3"/>
  <c r="AM14" i="3"/>
  <c r="AK14" i="3"/>
  <c r="AE14" i="3"/>
  <c r="AC14" i="3"/>
  <c r="W14" i="3"/>
  <c r="U14" i="3"/>
  <c r="O14" i="3"/>
  <c r="M14" i="3"/>
  <c r="CM13" i="3"/>
  <c r="CQ13" i="3" s="1"/>
  <c r="CK13" i="3"/>
  <c r="CI13" i="3"/>
  <c r="CG13" i="3"/>
  <c r="CA13" i="3"/>
  <c r="BY13" i="3"/>
  <c r="BS13" i="3"/>
  <c r="BQ13" i="3"/>
  <c r="BK13" i="3"/>
  <c r="BI13" i="3"/>
  <c r="BC13" i="3"/>
  <c r="BA13" i="3"/>
  <c r="AU13" i="3"/>
  <c r="AS13" i="3"/>
  <c r="AM13" i="3"/>
  <c r="AK13" i="3"/>
  <c r="AE13" i="3"/>
  <c r="AC13" i="3"/>
  <c r="W13" i="3"/>
  <c r="U13" i="3"/>
  <c r="O13" i="3"/>
  <c r="M13" i="3"/>
  <c r="CM12" i="3"/>
  <c r="CK12" i="3"/>
  <c r="CO12" i="3" s="1"/>
  <c r="CI12" i="3"/>
  <c r="CG12" i="3"/>
  <c r="CA12" i="3"/>
  <c r="BY12" i="3"/>
  <c r="BS12" i="3"/>
  <c r="BQ12" i="3"/>
  <c r="BK12" i="3"/>
  <c r="BI12" i="3"/>
  <c r="BC12" i="3"/>
  <c r="BA12" i="3"/>
  <c r="AU12" i="3"/>
  <c r="AS12" i="3"/>
  <c r="AM12" i="3"/>
  <c r="AK12" i="3"/>
  <c r="AE12" i="3"/>
  <c r="AC12" i="3"/>
  <c r="W12" i="3"/>
  <c r="U12" i="3"/>
  <c r="O12" i="3"/>
  <c r="M12" i="3"/>
  <c r="CQ11" i="3"/>
  <c r="CM11" i="3"/>
  <c r="CK11" i="3"/>
  <c r="BC11" i="3"/>
  <c r="BA11" i="3"/>
  <c r="AU11" i="3"/>
  <c r="AS11" i="3"/>
  <c r="AM11" i="3"/>
  <c r="AK11" i="3"/>
  <c r="AE11" i="3"/>
  <c r="AC11" i="3"/>
  <c r="W11" i="3"/>
  <c r="U11" i="3"/>
  <c r="O11" i="3"/>
  <c r="M11" i="3"/>
  <c r="CQ10" i="3"/>
  <c r="CM10" i="3"/>
  <c r="CK10" i="3"/>
  <c r="CI10" i="3"/>
  <c r="CG10" i="3"/>
  <c r="CA10" i="3"/>
  <c r="BY10" i="3"/>
  <c r="BS10" i="3"/>
  <c r="BQ10" i="3"/>
  <c r="BK10" i="3"/>
  <c r="BI10" i="3"/>
  <c r="BC10" i="3"/>
  <c r="BA10" i="3"/>
  <c r="AU10" i="3"/>
  <c r="AS10" i="3"/>
  <c r="AM10" i="3"/>
  <c r="AK10" i="3"/>
  <c r="AE10" i="3"/>
  <c r="AC10" i="3"/>
  <c r="W10" i="3"/>
  <c r="U10" i="3"/>
  <c r="O10" i="3"/>
  <c r="M10" i="3"/>
  <c r="CK8" i="3"/>
  <c r="CK5" i="3"/>
  <c r="CK4" i="3"/>
  <c r="M98" i="2"/>
  <c r="K98" i="2"/>
  <c r="I97" i="2"/>
  <c r="I99" i="2" s="1"/>
  <c r="G97" i="2"/>
  <c r="M97" i="2" s="1"/>
  <c r="M96" i="2"/>
  <c r="K96" i="2"/>
  <c r="M94" i="2"/>
  <c r="K94" i="2"/>
  <c r="M89" i="2"/>
  <c r="K89" i="2"/>
  <c r="M88" i="2"/>
  <c r="K88" i="2"/>
  <c r="M87" i="2"/>
  <c r="K87" i="2"/>
  <c r="M86" i="2"/>
  <c r="K86" i="2"/>
  <c r="I85" i="2"/>
  <c r="I90" i="2" s="1"/>
  <c r="G85" i="2"/>
  <c r="K85" i="2" s="1"/>
  <c r="M84" i="2"/>
  <c r="K84" i="2"/>
  <c r="M83" i="2"/>
  <c r="K83" i="2"/>
  <c r="M82" i="2"/>
  <c r="K82" i="2"/>
  <c r="M81" i="2"/>
  <c r="K81" i="2"/>
  <c r="M80" i="2"/>
  <c r="K80" i="2"/>
  <c r="M79" i="2"/>
  <c r="K79" i="2"/>
  <c r="M78" i="2"/>
  <c r="K78" i="2"/>
  <c r="M77" i="2"/>
  <c r="K77" i="2"/>
  <c r="M76" i="2"/>
  <c r="K76" i="2"/>
  <c r="M75" i="2"/>
  <c r="K75" i="2"/>
  <c r="M73" i="2"/>
  <c r="K73" i="2"/>
  <c r="M72" i="2"/>
  <c r="K72" i="2"/>
  <c r="I70" i="2"/>
  <c r="I91" i="2" s="1"/>
  <c r="I92" i="2" s="1"/>
  <c r="I100" i="2" s="1"/>
  <c r="G70" i="2"/>
  <c r="M69" i="2"/>
  <c r="K69" i="2"/>
  <c r="I63" i="2"/>
  <c r="M63" i="2" s="1"/>
  <c r="G63" i="2"/>
  <c r="M62" i="2"/>
  <c r="K62" i="2"/>
  <c r="I59" i="2"/>
  <c r="M59" i="2" s="1"/>
  <c r="G59" i="2"/>
  <c r="M58" i="2"/>
  <c r="K58" i="2"/>
  <c r="M57" i="2"/>
  <c r="K57" i="2"/>
  <c r="M56" i="2"/>
  <c r="K56" i="2"/>
  <c r="M55" i="2"/>
  <c r="K55" i="2"/>
  <c r="M54" i="2"/>
  <c r="K54" i="2"/>
  <c r="M53" i="2"/>
  <c r="K53" i="2"/>
  <c r="M52" i="2"/>
  <c r="K52" i="2"/>
  <c r="I50" i="2"/>
  <c r="I60" i="2" s="1"/>
  <c r="G50" i="2"/>
  <c r="K50" i="2" s="1"/>
  <c r="M49" i="2"/>
  <c r="K49" i="2"/>
  <c r="M48" i="2"/>
  <c r="K48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K36" i="2"/>
  <c r="M35" i="2"/>
  <c r="K35" i="2"/>
  <c r="M34" i="2"/>
  <c r="K34" i="2"/>
  <c r="M33" i="2"/>
  <c r="K33" i="2"/>
  <c r="M32" i="2"/>
  <c r="K32" i="2"/>
  <c r="M31" i="2"/>
  <c r="K31" i="2"/>
  <c r="M30" i="2"/>
  <c r="K30" i="2"/>
  <c r="M29" i="2"/>
  <c r="K29" i="2"/>
  <c r="M28" i="2"/>
  <c r="K28" i="2"/>
  <c r="M27" i="2"/>
  <c r="K27" i="2"/>
  <c r="M26" i="2"/>
  <c r="K26" i="2"/>
  <c r="M25" i="2"/>
  <c r="K25" i="2"/>
  <c r="M23" i="2"/>
  <c r="K23" i="2"/>
  <c r="I20" i="2"/>
  <c r="G20" i="2"/>
  <c r="M19" i="2"/>
  <c r="K19" i="2"/>
  <c r="M18" i="2"/>
  <c r="K18" i="2"/>
  <c r="M17" i="2"/>
  <c r="K17" i="2"/>
  <c r="I15" i="2"/>
  <c r="G15" i="2"/>
  <c r="K15" i="2" s="1"/>
  <c r="M14" i="2"/>
  <c r="K14" i="2"/>
  <c r="I12" i="2"/>
  <c r="G12" i="2"/>
  <c r="G21" i="2" s="1"/>
  <c r="M11" i="2"/>
  <c r="K11" i="2"/>
  <c r="M10" i="2"/>
  <c r="K10" i="2"/>
  <c r="M9" i="2"/>
  <c r="K9" i="2"/>
  <c r="M8" i="2"/>
  <c r="K8" i="2"/>
  <c r="M7" i="2"/>
  <c r="K7" i="2"/>
  <c r="M6" i="2"/>
  <c r="K6" i="2"/>
  <c r="M5" i="2"/>
  <c r="K5" i="2"/>
  <c r="N24" i="1"/>
  <c r="L23" i="1"/>
  <c r="J23" i="1"/>
  <c r="H23" i="1"/>
  <c r="F23" i="1"/>
  <c r="D23" i="1"/>
  <c r="N22" i="1"/>
  <c r="N20" i="1"/>
  <c r="N19" i="1"/>
  <c r="L18" i="1"/>
  <c r="J18" i="1"/>
  <c r="H18" i="1"/>
  <c r="F18" i="1"/>
  <c r="D18" i="1"/>
  <c r="N17" i="1"/>
  <c r="N15" i="1"/>
  <c r="L14" i="1"/>
  <c r="J14" i="1"/>
  <c r="H14" i="1"/>
  <c r="F14" i="1"/>
  <c r="D14" i="1"/>
  <c r="N13" i="1"/>
  <c r="N12" i="1"/>
  <c r="L10" i="1"/>
  <c r="J10" i="1"/>
  <c r="H10" i="1"/>
  <c r="F10" i="1"/>
  <c r="D10" i="1"/>
  <c r="N9" i="1"/>
  <c r="N8" i="1"/>
  <c r="N6" i="1"/>
  <c r="N5" i="1"/>
  <c r="N4" i="1"/>
  <c r="N3" i="1"/>
  <c r="N2" i="1"/>
  <c r="U110" i="3" l="1"/>
  <c r="CG110" i="3"/>
  <c r="U130" i="3"/>
  <c r="CO15" i="3"/>
  <c r="AK18" i="3"/>
  <c r="AQ61" i="3"/>
  <c r="BO61" i="3"/>
  <c r="BO71" i="3" s="1"/>
  <c r="CQ34" i="3"/>
  <c r="AE36" i="3"/>
  <c r="CI36" i="3"/>
  <c r="CQ41" i="3"/>
  <c r="CK48" i="3"/>
  <c r="CQ55" i="3"/>
  <c r="CK57" i="3"/>
  <c r="CO57" i="3" s="1"/>
  <c r="AM57" i="3"/>
  <c r="BK57" i="3"/>
  <c r="CQ64" i="3"/>
  <c r="AE65" i="3"/>
  <c r="CQ66" i="3"/>
  <c r="BQ77" i="3"/>
  <c r="CO87" i="3"/>
  <c r="CQ88" i="3"/>
  <c r="CK92" i="3"/>
  <c r="AG169" i="3"/>
  <c r="O101" i="3"/>
  <c r="CQ106" i="3"/>
  <c r="AI110" i="3"/>
  <c r="AM110" i="3" s="1"/>
  <c r="AI130" i="3"/>
  <c r="AM130" i="3" s="1"/>
  <c r="BK138" i="3"/>
  <c r="CO148" i="3"/>
  <c r="CO149" i="3"/>
  <c r="CO150" i="3"/>
  <c r="BQ151" i="3"/>
  <c r="CQ157" i="3"/>
  <c r="CQ161" i="3"/>
  <c r="AM162" i="3"/>
  <c r="CG167" i="3"/>
  <c r="CQ16" i="3"/>
  <c r="CK18" i="3"/>
  <c r="CI18" i="3"/>
  <c r="AS29" i="3"/>
  <c r="CO35" i="3"/>
  <c r="CM48" i="3"/>
  <c r="AI169" i="3"/>
  <c r="AM169" i="3" s="1"/>
  <c r="AK101" i="3"/>
  <c r="BC101" i="3"/>
  <c r="BA110" i="3"/>
  <c r="BC128" i="3"/>
  <c r="BA130" i="3"/>
  <c r="AK138" i="3"/>
  <c r="CK162" i="3"/>
  <c r="BS162" i="3"/>
  <c r="CO166" i="3"/>
  <c r="AK167" i="3"/>
  <c r="BK167" i="3"/>
  <c r="CO13" i="3"/>
  <c r="CQ27" i="3"/>
  <c r="AE29" i="3"/>
  <c r="CA29" i="3"/>
  <c r="CQ31" i="3"/>
  <c r="CO34" i="3"/>
  <c r="CK36" i="3"/>
  <c r="BK36" i="3"/>
  <c r="CG36" i="3"/>
  <c r="CQ40" i="3"/>
  <c r="M57" i="3"/>
  <c r="BS57" i="3"/>
  <c r="CQ63" i="3"/>
  <c r="CK65" i="3"/>
  <c r="CO65" i="3" s="1"/>
  <c r="AM65" i="3"/>
  <c r="BK65" i="3"/>
  <c r="W77" i="3"/>
  <c r="AU77" i="3"/>
  <c r="CO85" i="3"/>
  <c r="CQ86" i="3"/>
  <c r="Q169" i="3"/>
  <c r="AK92" i="3"/>
  <c r="CA92" i="3"/>
  <c r="O138" i="3"/>
  <c r="AM138" i="3"/>
  <c r="BQ138" i="3"/>
  <c r="M151" i="3"/>
  <c r="BY151" i="3"/>
  <c r="CQ156" i="3"/>
  <c r="CQ160" i="3"/>
  <c r="M162" i="3"/>
  <c r="AS162" i="3"/>
  <c r="M167" i="3"/>
  <c r="AM167" i="3"/>
  <c r="AK130" i="3"/>
  <c r="CQ14" i="3"/>
  <c r="CQ30" i="3"/>
  <c r="CO32" i="3"/>
  <c r="AK36" i="3"/>
  <c r="BS36" i="3"/>
  <c r="W57" i="3"/>
  <c r="CM65" i="3"/>
  <c r="AC77" i="3"/>
  <c r="BA77" i="3"/>
  <c r="AM92" i="3"/>
  <c r="BY92" i="3"/>
  <c r="U101" i="3"/>
  <c r="BM110" i="3"/>
  <c r="BQ110" i="3" s="1"/>
  <c r="BM130" i="3"/>
  <c r="BS130" i="3" s="1"/>
  <c r="BQ167" i="3"/>
  <c r="CO11" i="3"/>
  <c r="CK51" i="3"/>
  <c r="W101" i="3"/>
  <c r="U128" i="3"/>
  <c r="CG128" i="3"/>
  <c r="CQ129" i="3"/>
  <c r="U138" i="3"/>
  <c r="AU138" i="3"/>
  <c r="CA138" i="3"/>
  <c r="AK151" i="3"/>
  <c r="CQ155" i="3"/>
  <c r="CQ159" i="3"/>
  <c r="W162" i="3"/>
  <c r="BC162" i="3"/>
  <c r="CA162" i="3"/>
  <c r="CO164" i="3"/>
  <c r="BS167" i="3"/>
  <c r="CO10" i="3"/>
  <c r="CQ12" i="3"/>
  <c r="W18" i="3"/>
  <c r="BA18" i="3"/>
  <c r="CE61" i="3"/>
  <c r="O29" i="3"/>
  <c r="AK29" i="3"/>
  <c r="BK29" i="3"/>
  <c r="CO30" i="3"/>
  <c r="AU36" i="3"/>
  <c r="BQ36" i="3"/>
  <c r="CQ45" i="3"/>
  <c r="BC57" i="3"/>
  <c r="CA57" i="3"/>
  <c r="CQ59" i="3"/>
  <c r="W65" i="3"/>
  <c r="AU65" i="3"/>
  <c r="CQ69" i="3"/>
  <c r="CO81" i="3"/>
  <c r="CQ83" i="3"/>
  <c r="CO90" i="3"/>
  <c r="AU92" i="3"/>
  <c r="BM169" i="3"/>
  <c r="CE169" i="3"/>
  <c r="CI101" i="3"/>
  <c r="CQ103" i="3"/>
  <c r="W128" i="3"/>
  <c r="CI128" i="3"/>
  <c r="CO132" i="3"/>
  <c r="W138" i="3"/>
  <c r="BK151" i="3"/>
  <c r="CO158" i="3"/>
  <c r="CG162" i="3"/>
  <c r="CQ164" i="3"/>
  <c r="U167" i="3"/>
  <c r="CO17" i="3"/>
  <c r="CM24" i="3"/>
  <c r="CM29" i="3"/>
  <c r="BC36" i="3"/>
  <c r="CQ43" i="3"/>
  <c r="CQ56" i="3"/>
  <c r="CK101" i="3"/>
  <c r="CQ101" i="3" s="1"/>
  <c r="AC138" i="3"/>
  <c r="AS151" i="3"/>
  <c r="AC167" i="3"/>
  <c r="BO78" i="3"/>
  <c r="BK18" i="3"/>
  <c r="BI18" i="3"/>
  <c r="O18" i="3"/>
  <c r="M18" i="3"/>
  <c r="CM18" i="3"/>
  <c r="CQ18" i="3" s="1"/>
  <c r="S71" i="3"/>
  <c r="U29" i="3"/>
  <c r="CG29" i="3"/>
  <c r="AS36" i="3"/>
  <c r="CQ57" i="3"/>
  <c r="CO75" i="3"/>
  <c r="CQ75" i="3"/>
  <c r="CQ19" i="3"/>
  <c r="CO19" i="3"/>
  <c r="AK51" i="3"/>
  <c r="AM51" i="3"/>
  <c r="Q61" i="3"/>
  <c r="W24" i="3"/>
  <c r="U24" i="3"/>
  <c r="AW61" i="3"/>
  <c r="BC24" i="3"/>
  <c r="BA24" i="3"/>
  <c r="BW61" i="3"/>
  <c r="Y61" i="3"/>
  <c r="AC48" i="3"/>
  <c r="AE48" i="3"/>
  <c r="BK48" i="3"/>
  <c r="BE61" i="3"/>
  <c r="BI48" i="3"/>
  <c r="CM77" i="3"/>
  <c r="CQ48" i="3"/>
  <c r="CO76" i="3"/>
  <c r="CQ76" i="3"/>
  <c r="AU18" i="3"/>
  <c r="AS18" i="3"/>
  <c r="CQ22" i="3"/>
  <c r="CO22" i="3"/>
  <c r="AA61" i="3"/>
  <c r="AY61" i="3"/>
  <c r="BQ29" i="3"/>
  <c r="BY36" i="3"/>
  <c r="W51" i="3"/>
  <c r="U51" i="3"/>
  <c r="BA51" i="3"/>
  <c r="BC51" i="3"/>
  <c r="CQ74" i="3"/>
  <c r="CO74" i="3"/>
  <c r="U77" i="3"/>
  <c r="CC61" i="3"/>
  <c r="CI24" i="3"/>
  <c r="CG24" i="3"/>
  <c r="BM61" i="3"/>
  <c r="BS24" i="3"/>
  <c r="BQ24" i="3"/>
  <c r="CO50" i="3"/>
  <c r="CQ50" i="3"/>
  <c r="AQ71" i="3"/>
  <c r="CM36" i="3"/>
  <c r="CQ36" i="3" s="1"/>
  <c r="CA18" i="3"/>
  <c r="BY18" i="3"/>
  <c r="CQ21" i="3"/>
  <c r="CO21" i="3"/>
  <c r="CK24" i="3"/>
  <c r="CO24" i="3" s="1"/>
  <c r="AG61" i="3"/>
  <c r="AM24" i="3"/>
  <c r="AK24" i="3"/>
  <c r="BG61" i="3"/>
  <c r="CE71" i="3"/>
  <c r="CI61" i="3"/>
  <c r="BA29" i="3"/>
  <c r="CQ73" i="3"/>
  <c r="CO73" i="3"/>
  <c r="AE18" i="3"/>
  <c r="AC18" i="3"/>
  <c r="CQ24" i="3"/>
  <c r="AI61" i="3"/>
  <c r="BI36" i="3"/>
  <c r="M48" i="3"/>
  <c r="I61" i="3"/>
  <c r="O48" i="3"/>
  <c r="AO61" i="3"/>
  <c r="AS48" i="3"/>
  <c r="AU48" i="3"/>
  <c r="BY48" i="3"/>
  <c r="BU61" i="3"/>
  <c r="CA48" i="3"/>
  <c r="CM162" i="3"/>
  <c r="CQ162" i="3" s="1"/>
  <c r="O24" i="3"/>
  <c r="AE24" i="3"/>
  <c r="AU24" i="3"/>
  <c r="BK24" i="3"/>
  <c r="CA24" i="3"/>
  <c r="M36" i="3"/>
  <c r="CM51" i="3"/>
  <c r="CQ51" i="3" s="1"/>
  <c r="O57" i="3"/>
  <c r="O65" i="3"/>
  <c r="Y169" i="3"/>
  <c r="BI92" i="3"/>
  <c r="CC169" i="3"/>
  <c r="CG169" i="3" s="1"/>
  <c r="CI110" i="3"/>
  <c r="AQ130" i="3"/>
  <c r="AU130" i="3" s="1"/>
  <c r="AU128" i="3"/>
  <c r="BC138" i="3"/>
  <c r="O162" i="3"/>
  <c r="BY101" i="3"/>
  <c r="BW110" i="3"/>
  <c r="CA110" i="3" s="1"/>
  <c r="CK29" i="3"/>
  <c r="CO29" i="3" s="1"/>
  <c r="CO40" i="3"/>
  <c r="CO41" i="3"/>
  <c r="K61" i="3"/>
  <c r="BK77" i="3"/>
  <c r="AC92" i="3"/>
  <c r="AW169" i="3"/>
  <c r="BO169" i="3"/>
  <c r="BS169" i="3" s="1"/>
  <c r="BI101" i="3"/>
  <c r="BG110" i="3"/>
  <c r="BK110" i="3" s="1"/>
  <c r="CA101" i="3"/>
  <c r="CQ108" i="3"/>
  <c r="BC110" i="3"/>
  <c r="AA130" i="3"/>
  <c r="AE130" i="3" s="1"/>
  <c r="AE128" i="3"/>
  <c r="BQ130" i="3"/>
  <c r="CI138" i="3"/>
  <c r="CQ152" i="3"/>
  <c r="AU162" i="3"/>
  <c r="W167" i="3"/>
  <c r="BQ169" i="3"/>
  <c r="CQ97" i="3"/>
  <c r="CO97" i="3"/>
  <c r="BI110" i="3"/>
  <c r="CO43" i="3"/>
  <c r="CO55" i="3"/>
  <c r="CO56" i="3"/>
  <c r="U57" i="3"/>
  <c r="AK57" i="3"/>
  <c r="BA57" i="3"/>
  <c r="BQ57" i="3"/>
  <c r="CG57" i="3"/>
  <c r="CO63" i="3"/>
  <c r="CO64" i="3"/>
  <c r="U65" i="3"/>
  <c r="AK65" i="3"/>
  <c r="BA65" i="3"/>
  <c r="BQ65" i="3"/>
  <c r="CG65" i="3"/>
  <c r="M77" i="3"/>
  <c r="M92" i="3"/>
  <c r="AK169" i="3"/>
  <c r="AY169" i="3"/>
  <c r="CO95" i="3"/>
  <c r="AC110" i="3"/>
  <c r="AS101" i="3"/>
  <c r="AQ110" i="3"/>
  <c r="AS110" i="3" s="1"/>
  <c r="BK101" i="3"/>
  <c r="CQ107" i="3"/>
  <c r="CO128" i="3"/>
  <c r="CM92" i="3"/>
  <c r="CQ92" i="3" s="1"/>
  <c r="CO101" i="3"/>
  <c r="AC101" i="3"/>
  <c r="AA110" i="3"/>
  <c r="AE110" i="3" s="1"/>
  <c r="K130" i="3"/>
  <c r="O128" i="3"/>
  <c r="BW130" i="3"/>
  <c r="CA130" i="3" s="1"/>
  <c r="CA128" i="3"/>
  <c r="CK151" i="3"/>
  <c r="U48" i="3"/>
  <c r="AK48" i="3"/>
  <c r="BA48" i="3"/>
  <c r="BQ48" i="3"/>
  <c r="CG48" i="3"/>
  <c r="M51" i="3"/>
  <c r="AC51" i="3"/>
  <c r="AS51" i="3"/>
  <c r="CO70" i="3"/>
  <c r="O77" i="3"/>
  <c r="S169" i="3"/>
  <c r="W169" i="3" s="1"/>
  <c r="M101" i="3"/>
  <c r="K110" i="3"/>
  <c r="AE101" i="3"/>
  <c r="CQ105" i="3"/>
  <c r="BS110" i="3"/>
  <c r="BI130" i="3"/>
  <c r="CG130" i="3"/>
  <c r="BS138" i="3"/>
  <c r="AE151" i="3"/>
  <c r="AE162" i="3"/>
  <c r="CQ166" i="3"/>
  <c r="BE169" i="3"/>
  <c r="BG130" i="3"/>
  <c r="BK130" i="3" s="1"/>
  <c r="BK128" i="3"/>
  <c r="CO129" i="3"/>
  <c r="CO162" i="3"/>
  <c r="CQ165" i="3"/>
  <c r="CI167" i="3"/>
  <c r="M128" i="3"/>
  <c r="AC128" i="3"/>
  <c r="AS128" i="3"/>
  <c r="BI128" i="3"/>
  <c r="BY128" i="3"/>
  <c r="CK138" i="3"/>
  <c r="CM151" i="3"/>
  <c r="CK167" i="3"/>
  <c r="CK77" i="3"/>
  <c r="CO77" i="3" s="1"/>
  <c r="I110" i="3"/>
  <c r="CM138" i="3"/>
  <c r="CM167" i="3"/>
  <c r="I130" i="3"/>
  <c r="I169" i="3"/>
  <c r="K59" i="2"/>
  <c r="M15" i="2"/>
  <c r="M20" i="2"/>
  <c r="M50" i="2"/>
  <c r="M85" i="2"/>
  <c r="I21" i="2"/>
  <c r="K21" i="2" s="1"/>
  <c r="G90" i="2"/>
  <c r="M90" i="2" s="1"/>
  <c r="G99" i="2"/>
  <c r="K12" i="2"/>
  <c r="K20" i="2"/>
  <c r="G60" i="2"/>
  <c r="K63" i="2"/>
  <c r="M12" i="2"/>
  <c r="G64" i="2"/>
  <c r="K70" i="2"/>
  <c r="K97" i="2"/>
  <c r="M70" i="2"/>
  <c r="F25" i="1"/>
  <c r="N14" i="1"/>
  <c r="L25" i="1"/>
  <c r="J25" i="1"/>
  <c r="D25" i="1"/>
  <c r="N23" i="1"/>
  <c r="H25" i="1"/>
  <c r="N18" i="1"/>
  <c r="N10" i="1"/>
  <c r="CO48" i="3" l="1"/>
  <c r="U169" i="3"/>
  <c r="CI169" i="3"/>
  <c r="CQ65" i="3"/>
  <c r="AK110" i="3"/>
  <c r="BG169" i="3"/>
  <c r="BK169" i="3" s="1"/>
  <c r="BC169" i="3"/>
  <c r="CO18" i="3"/>
  <c r="CO167" i="3"/>
  <c r="CQ151" i="3"/>
  <c r="CO138" i="3"/>
  <c r="AC130" i="3"/>
  <c r="M130" i="3"/>
  <c r="CK130" i="3"/>
  <c r="AI71" i="3"/>
  <c r="AM61" i="3"/>
  <c r="CE78" i="3"/>
  <c r="AC61" i="3"/>
  <c r="Y71" i="3"/>
  <c r="CQ167" i="3"/>
  <c r="CM130" i="3"/>
  <c r="O130" i="3"/>
  <c r="BG71" i="3"/>
  <c r="BK61" i="3"/>
  <c r="BM71" i="3"/>
  <c r="BQ61" i="3"/>
  <c r="CQ29" i="3"/>
  <c r="CA61" i="3"/>
  <c r="BW71" i="3"/>
  <c r="AY71" i="3"/>
  <c r="BC61" i="3"/>
  <c r="AE61" i="3"/>
  <c r="AA71" i="3"/>
  <c r="CQ138" i="3"/>
  <c r="AA169" i="3"/>
  <c r="AE169" i="3" s="1"/>
  <c r="CQ77" i="3"/>
  <c r="BY61" i="3"/>
  <c r="BU71" i="3"/>
  <c r="M110" i="3"/>
  <c r="CK110" i="3"/>
  <c r="AO71" i="3"/>
  <c r="AS61" i="3"/>
  <c r="AU61" i="3"/>
  <c r="Q71" i="3"/>
  <c r="U61" i="3"/>
  <c r="AU110" i="3"/>
  <c r="AQ169" i="3"/>
  <c r="AS130" i="3"/>
  <c r="AG71" i="3"/>
  <c r="AK61" i="3"/>
  <c r="AQ78" i="3"/>
  <c r="AU71" i="3"/>
  <c r="CC71" i="3"/>
  <c r="CI71" i="3" s="1"/>
  <c r="CG61" i="3"/>
  <c r="BE71" i="3"/>
  <c r="BI61" i="3"/>
  <c r="AW71" i="3"/>
  <c r="BA61" i="3"/>
  <c r="W61" i="3"/>
  <c r="BO79" i="3"/>
  <c r="CK169" i="3"/>
  <c r="O110" i="3"/>
  <c r="CM110" i="3"/>
  <c r="CQ110" i="3" s="1"/>
  <c r="BY130" i="3"/>
  <c r="O61" i="3"/>
  <c r="CM61" i="3"/>
  <c r="K71" i="3"/>
  <c r="BI169" i="3"/>
  <c r="BW169" i="3"/>
  <c r="K169" i="3"/>
  <c r="CO151" i="3"/>
  <c r="BA169" i="3"/>
  <c r="BY110" i="3"/>
  <c r="M61" i="3"/>
  <c r="CK61" i="3"/>
  <c r="CO61" i="3" s="1"/>
  <c r="I71" i="3"/>
  <c r="BS61" i="3"/>
  <c r="CO92" i="3"/>
  <c r="W71" i="3"/>
  <c r="S78" i="3"/>
  <c r="CO36" i="3"/>
  <c r="CO51" i="3"/>
  <c r="I64" i="2"/>
  <c r="K64" i="2" s="1"/>
  <c r="K90" i="2"/>
  <c r="M21" i="2"/>
  <c r="G91" i="2"/>
  <c r="M99" i="2"/>
  <c r="K99" i="2"/>
  <c r="M60" i="2"/>
  <c r="K60" i="2"/>
  <c r="N25" i="1"/>
  <c r="CQ130" i="3" l="1"/>
  <c r="O169" i="3"/>
  <c r="CM169" i="3"/>
  <c r="CQ169" i="3" s="1"/>
  <c r="AO78" i="3"/>
  <c r="AS71" i="3"/>
  <c r="AE71" i="3"/>
  <c r="AA78" i="3"/>
  <c r="BQ71" i="3"/>
  <c r="BM78" i="3"/>
  <c r="BS71" i="3"/>
  <c r="Y78" i="3"/>
  <c r="AC71" i="3"/>
  <c r="AK71" i="3"/>
  <c r="AG78" i="3"/>
  <c r="CA169" i="3"/>
  <c r="BY169" i="3"/>
  <c r="BI71" i="3"/>
  <c r="BE78" i="3"/>
  <c r="AU169" i="3"/>
  <c r="AS169" i="3"/>
  <c r="CO110" i="3"/>
  <c r="CE79" i="3"/>
  <c r="S79" i="3"/>
  <c r="BA71" i="3"/>
  <c r="AW78" i="3"/>
  <c r="M71" i="3"/>
  <c r="I78" i="3"/>
  <c r="CK71" i="3"/>
  <c r="CO71" i="3" s="1"/>
  <c r="M169" i="3"/>
  <c r="BK71" i="3"/>
  <c r="BG78" i="3"/>
  <c r="O71" i="3"/>
  <c r="K78" i="3"/>
  <c r="CM71" i="3"/>
  <c r="AC169" i="3"/>
  <c r="AY78" i="3"/>
  <c r="BC71" i="3"/>
  <c r="AM71" i="3"/>
  <c r="AI78" i="3"/>
  <c r="CG71" i="3"/>
  <c r="CC78" i="3"/>
  <c r="CI78" i="3" s="1"/>
  <c r="BU78" i="3"/>
  <c r="BY71" i="3"/>
  <c r="CQ61" i="3"/>
  <c r="BO170" i="3"/>
  <c r="BW78" i="3"/>
  <c r="CA71" i="3"/>
  <c r="CO130" i="3"/>
  <c r="AQ79" i="3"/>
  <c r="AU78" i="3"/>
  <c r="U71" i="3"/>
  <c r="Q78" i="3"/>
  <c r="M64" i="2"/>
  <c r="G92" i="2"/>
  <c r="M91" i="2"/>
  <c r="K91" i="2"/>
  <c r="CO169" i="3" l="1"/>
  <c r="BQ78" i="3"/>
  <c r="BM79" i="3"/>
  <c r="BS78" i="3"/>
  <c r="U78" i="3"/>
  <c r="Q79" i="3"/>
  <c r="S170" i="3"/>
  <c r="W79" i="3"/>
  <c r="AY79" i="3"/>
  <c r="BC78" i="3"/>
  <c r="CE170" i="3"/>
  <c r="AA79" i="3"/>
  <c r="AE78" i="3"/>
  <c r="AK78" i="3"/>
  <c r="AG79" i="3"/>
  <c r="I79" i="3"/>
  <c r="CK78" i="3"/>
  <c r="M78" i="3"/>
  <c r="BU79" i="3"/>
  <c r="BY78" i="3"/>
  <c r="CQ71" i="3"/>
  <c r="BO171" i="3"/>
  <c r="AQ170" i="3"/>
  <c r="CG78" i="3"/>
  <c r="CC79" i="3"/>
  <c r="CM78" i="3"/>
  <c r="CQ78" i="3" s="1"/>
  <c r="K79" i="3"/>
  <c r="O78" i="3"/>
  <c r="BA78" i="3"/>
  <c r="AW79" i="3"/>
  <c r="AO79" i="3"/>
  <c r="AS78" i="3"/>
  <c r="BE79" i="3"/>
  <c r="BI78" i="3"/>
  <c r="Y79" i="3"/>
  <c r="AC78" i="3"/>
  <c r="BW79" i="3"/>
  <c r="CA78" i="3"/>
  <c r="AI79" i="3"/>
  <c r="AM78" i="3"/>
  <c r="BG79" i="3"/>
  <c r="BK78" i="3"/>
  <c r="W78" i="3"/>
  <c r="M92" i="2"/>
  <c r="K92" i="2"/>
  <c r="G100" i="2"/>
  <c r="CO78" i="3" l="1"/>
  <c r="AG170" i="3"/>
  <c r="AK79" i="3"/>
  <c r="AW170" i="3"/>
  <c r="BA79" i="3"/>
  <c r="S171" i="3"/>
  <c r="AY170" i="3"/>
  <c r="BC79" i="3"/>
  <c r="AC79" i="3"/>
  <c r="Y170" i="3"/>
  <c r="CM79" i="3"/>
  <c r="K170" i="3"/>
  <c r="O79" i="3"/>
  <c r="Q170" i="3"/>
  <c r="U79" i="3"/>
  <c r="AA170" i="3"/>
  <c r="AE79" i="3"/>
  <c r="M79" i="3"/>
  <c r="CK79" i="3"/>
  <c r="CO79" i="3" s="1"/>
  <c r="I170" i="3"/>
  <c r="BG170" i="3"/>
  <c r="BK79" i="3"/>
  <c r="BI79" i="3"/>
  <c r="BE170" i="3"/>
  <c r="CC170" i="3"/>
  <c r="CG79" i="3"/>
  <c r="BY79" i="3"/>
  <c r="BU170" i="3"/>
  <c r="CI79" i="3"/>
  <c r="AU170" i="3"/>
  <c r="AQ171" i="3"/>
  <c r="CE171" i="3"/>
  <c r="CI170" i="3"/>
  <c r="BM170" i="3"/>
  <c r="BQ79" i="3"/>
  <c r="BS79" i="3"/>
  <c r="BW170" i="3"/>
  <c r="CA79" i="3"/>
  <c r="AM79" i="3"/>
  <c r="AI170" i="3"/>
  <c r="AS79" i="3"/>
  <c r="AO170" i="3"/>
  <c r="AU79" i="3"/>
  <c r="M100" i="2"/>
  <c r="K100" i="2"/>
  <c r="AY171" i="3" l="1"/>
  <c r="BC170" i="3"/>
  <c r="U170" i="3"/>
  <c r="Q171" i="3"/>
  <c r="U171" i="3" s="1"/>
  <c r="W170" i="3"/>
  <c r="CA170" i="3"/>
  <c r="BW171" i="3"/>
  <c r="CA171" i="3" s="1"/>
  <c r="BK170" i="3"/>
  <c r="BG171" i="3"/>
  <c r="BU171" i="3"/>
  <c r="BY170" i="3"/>
  <c r="I171" i="3"/>
  <c r="M170" i="3"/>
  <c r="CK170" i="3"/>
  <c r="O170" i="3"/>
  <c r="CM170" i="3"/>
  <c r="K171" i="3"/>
  <c r="CQ79" i="3"/>
  <c r="BQ170" i="3"/>
  <c r="BM171" i="3"/>
  <c r="BS170" i="3"/>
  <c r="Y171" i="3"/>
  <c r="AC171" i="3" s="1"/>
  <c r="AC170" i="3"/>
  <c r="BA170" i="3"/>
  <c r="AW171" i="3"/>
  <c r="BA171" i="3" s="1"/>
  <c r="AO171" i="3"/>
  <c r="AS171" i="3" s="1"/>
  <c r="AS170" i="3"/>
  <c r="CG170" i="3"/>
  <c r="CC171" i="3"/>
  <c r="CG171" i="3" s="1"/>
  <c r="AU171" i="3"/>
  <c r="AI171" i="3"/>
  <c r="AM171" i="3" s="1"/>
  <c r="AM170" i="3"/>
  <c r="BE171" i="3"/>
  <c r="BI171" i="3" s="1"/>
  <c r="BI170" i="3"/>
  <c r="AE170" i="3"/>
  <c r="AA171" i="3"/>
  <c r="AK170" i="3"/>
  <c r="AG171" i="3"/>
  <c r="CO170" i="3" l="1"/>
  <c r="AE171" i="3"/>
  <c r="AK171" i="3"/>
  <c r="BQ171" i="3"/>
  <c r="BS171" i="3"/>
  <c r="M171" i="3"/>
  <c r="CK171" i="3"/>
  <c r="BY171" i="3"/>
  <c r="CI171" i="3"/>
  <c r="CM171" i="3"/>
  <c r="O171" i="3"/>
  <c r="W171" i="3"/>
  <c r="CQ170" i="3"/>
  <c r="BK171" i="3"/>
  <c r="BC171" i="3"/>
  <c r="CQ171" i="3" l="1"/>
  <c r="CO171" i="3"/>
</calcChain>
</file>

<file path=xl/sharedStrings.xml><?xml version="1.0" encoding="utf-8"?>
<sst xmlns="http://schemas.openxmlformats.org/spreadsheetml/2006/main" count="352" uniqueCount="320">
  <si>
    <t>Current</t>
  </si>
  <si>
    <t>1 - 30</t>
  </si>
  <si>
    <t>31 - 60</t>
  </si>
  <si>
    <t>61 - 90</t>
  </si>
  <si>
    <t>&gt; 90</t>
  </si>
  <si>
    <t>TOTAL</t>
  </si>
  <si>
    <t>PCAR - Union RSCCA</t>
  </si>
  <si>
    <t>PCADV FVPSA ARP</t>
  </si>
  <si>
    <t>HUD PSH Schuylkill</t>
  </si>
  <si>
    <t>PCADV RRH</t>
  </si>
  <si>
    <t>HUD CoC RRH Program</t>
  </si>
  <si>
    <t>PCADV</t>
  </si>
  <si>
    <t>Allstate Foundation</t>
  </si>
  <si>
    <t>Total PCADV</t>
  </si>
  <si>
    <t>PCAR-DPW</t>
  </si>
  <si>
    <t>Act 44</t>
  </si>
  <si>
    <t>Title XX</t>
  </si>
  <si>
    <t>Total PCAR-DPW</t>
  </si>
  <si>
    <t>PCAR-DPW-SASP</t>
  </si>
  <si>
    <t>PCAR DOH</t>
  </si>
  <si>
    <t>PHHS</t>
  </si>
  <si>
    <t>Total PCAR DOH</t>
  </si>
  <si>
    <t>STOP-Snyder County</t>
  </si>
  <si>
    <t>STOP-Union County</t>
  </si>
  <si>
    <t>PCCD.</t>
  </si>
  <si>
    <t>VOCA 20-23</t>
  </si>
  <si>
    <t>Total PCCD.</t>
  </si>
  <si>
    <t>YWCA of Greater Harrisburg</t>
  </si>
  <si>
    <t xml:space="preserve">PCADV </t>
  </si>
  <si>
    <t>Payments received between 5/5 and 5/12/22</t>
  </si>
  <si>
    <t>Partial payment of $15,805.29 received 5/5/22</t>
  </si>
  <si>
    <t>Total April AR as of 05/18/2022 is $137,919.13</t>
  </si>
  <si>
    <t>Apr 30, 22</t>
  </si>
  <si>
    <t>Apr 30, 21</t>
  </si>
  <si>
    <t>$ Change</t>
  </si>
  <si>
    <t>% Change</t>
  </si>
  <si>
    <t>ASSETS</t>
  </si>
  <si>
    <t>Current Assets</t>
  </si>
  <si>
    <t>Checking/Savings</t>
  </si>
  <si>
    <t>1011 · M&amp;T Bank - Checking</t>
  </si>
  <si>
    <t>1013 · M&amp;T Capital Campaign</t>
  </si>
  <si>
    <t>1014 · M&amp;T - Savings Account</t>
  </si>
  <si>
    <t>1015 · BB&amp;T - Savings Acc</t>
  </si>
  <si>
    <t>1017 · M&amp;T - Shamokin Capital Campaign</t>
  </si>
  <si>
    <t>1018 · First National Bank</t>
  </si>
  <si>
    <t>1040 · Petty Cash</t>
  </si>
  <si>
    <t>Total Checking/Savings</t>
  </si>
  <si>
    <t>Accounts Receivable</t>
  </si>
  <si>
    <t>1110 · Accounts Receivable</t>
  </si>
  <si>
    <t>Total Accounts Receivable</t>
  </si>
  <si>
    <t>Other Current Assets</t>
  </si>
  <si>
    <t>Account for Credit Transfer</t>
  </si>
  <si>
    <t>1450 · Prepaid Expenses</t>
  </si>
  <si>
    <t>1460 · Security Deposits</t>
  </si>
  <si>
    <t>Total Other Current Assets</t>
  </si>
  <si>
    <t>Total Current Assets</t>
  </si>
  <si>
    <t>Fixed Assets</t>
  </si>
  <si>
    <t>4650 · Gain/Loss Fixed Assets</t>
  </si>
  <si>
    <t>1600 · Property, Plant &amp; Equipment</t>
  </si>
  <si>
    <t>1665 · Construction in Progress</t>
  </si>
  <si>
    <t>1664 · Toyota RAV4 Hybrid 2019-2</t>
  </si>
  <si>
    <t>1663 · Toyota RAV4 Hybrid 2019</t>
  </si>
  <si>
    <t>1611 · Equipment/Supplies - CLR</t>
  </si>
  <si>
    <t>1609 · Shamokin Shelter</t>
  </si>
  <si>
    <t>1609.10 · Shamokin Equipment &amp; Fixtures</t>
  </si>
  <si>
    <t>1609.11 · Furniture &amp; Fixtures - Shamokin</t>
  </si>
  <si>
    <t>1610 · Land</t>
  </si>
  <si>
    <t>1620 · Buildings</t>
  </si>
  <si>
    <t>1630 · Building Improvements</t>
  </si>
  <si>
    <t>1631 · Building Improvements-Sheary</t>
  </si>
  <si>
    <t>1635 · Architect Fees</t>
  </si>
  <si>
    <t>1639 · Furniture &amp; Fixtures Union</t>
  </si>
  <si>
    <t>1640 · Furniture &amp; Fixtures</t>
  </si>
  <si>
    <t>1641 · Furniture &amp; Fixtures-Sheary</t>
  </si>
  <si>
    <t>1650 · Equipment</t>
  </si>
  <si>
    <t>1651 · Equipment-Development</t>
  </si>
  <si>
    <t>1652 · Equipment-Verizon Grant</t>
  </si>
  <si>
    <t>1653 · Equipment-VOCA</t>
  </si>
  <si>
    <t>1654 · Equipment-Other</t>
  </si>
  <si>
    <t>1655 · Equipment-ARRA</t>
  </si>
  <si>
    <t>1656 · Equipment-Shelter Appliances</t>
  </si>
  <si>
    <t>1660 · Vehicle-Van</t>
  </si>
  <si>
    <t>1661 · Vehicle-Subaru</t>
  </si>
  <si>
    <t>1600 · Property, Plant &amp; Equipment - Other</t>
  </si>
  <si>
    <t>Total 1600 · Property, Plant &amp; Equipment</t>
  </si>
  <si>
    <t>1700 · Accumulated Depreciation</t>
  </si>
  <si>
    <t>1721 · Accumulated Deprec - CLR</t>
  </si>
  <si>
    <t>1720 · Accumulated Deprec - Shamokin</t>
  </si>
  <si>
    <t>1725 · Accum Deprec - Building</t>
  </si>
  <si>
    <t>1735 · Accum Deprec - Building Improve</t>
  </si>
  <si>
    <t>1745 · Accum Deprec - Furn &amp; Fix</t>
  </si>
  <si>
    <t>1750 · Accum Depr Equipment</t>
  </si>
  <si>
    <t>1755 · Accum Deprec - Vehicles</t>
  </si>
  <si>
    <t>Total 1700 · Accumulated Depreciation</t>
  </si>
  <si>
    <t>Total Fixed Assets</t>
  </si>
  <si>
    <t>Other Assets</t>
  </si>
  <si>
    <t>1500 · Vanguard Brokerage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</si>
  <si>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</si>
  <si>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</si>
  <si>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</si>
  <si>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</si>
  <si>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</si>
  <si>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</si>
  <si>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 · Accounts payable</t>
  </si>
  <si>
    <t>Total Accounts Payable</t>
  </si>
  <si>
    <t>Other Current Liabilities</t>
  </si>
  <si>
    <t>2552 · EIDL Funding Loan</t>
  </si>
  <si>
    <t>2551 · PPP Funding Loan</t>
  </si>
  <si>
    <t>2100 · Payroll Liabilities</t>
  </si>
  <si>
    <t>2183 · Transitions Gives Back</t>
  </si>
  <si>
    <t>2140 · PA Unemployment Withholding</t>
  </si>
  <si>
    <t>2150 · Local Services Tax Withheld</t>
  </si>
  <si>
    <t>2160 · Local Tax Withheld</t>
  </si>
  <si>
    <t>2166 · Accident</t>
  </si>
  <si>
    <t>2167 · Life Insurance</t>
  </si>
  <si>
    <t>2180 · Medical Insurance Withheld</t>
  </si>
  <si>
    <t>2185 · United Way Campaign</t>
  </si>
  <si>
    <t>2191 · SIMPLE IRA Withholding</t>
  </si>
  <si>
    <t>2100 · Payroll Liabilities - Other</t>
  </si>
  <si>
    <t>Total 2100 · Payroll Liabilities</t>
  </si>
  <si>
    <t>2220 · Accrued compensation</t>
  </si>
  <si>
    <t>2225 · Accrued Social Security</t>
  </si>
  <si>
    <t>2226 · Accrued Medicare</t>
  </si>
  <si>
    <t>2227 · Accrued Retirement Contribution</t>
  </si>
  <si>
    <t>Total Other Current Liabilities</t>
  </si>
  <si>
    <t>Total Current Liabilities</t>
  </si>
  <si>
    <t>Total Liabilities</t>
  </si>
  <si>
    <t>Equity</t>
  </si>
  <si>
    <t>3010 · Unrestrict (retained earnings)</t>
  </si>
  <si>
    <t>3100 · Temporarily restrict net asset</t>
  </si>
  <si>
    <t>3120 · Temp restricted net assets</t>
  </si>
  <si>
    <t>Total 3100 · Temporarily restrict net asset</t>
  </si>
  <si>
    <t>Net Income</t>
  </si>
  <si>
    <t>Total Equity</t>
  </si>
  <si>
    <t>TOTAL LIABILITIES &amp; EQUITY</t>
  </si>
  <si>
    <t>Jul 21</t>
  </si>
  <si>
    <t>Budget</t>
  </si>
  <si>
    <t>$ Over Budget</t>
  </si>
  <si>
    <t>% of Budget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</si>
  <si>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</si>
  <si>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</si>
  <si>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</si>
  <si>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</si>
  <si>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</si>
  <si>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</si>
  <si>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</si>
  <si>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</si>
  <si>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</si>
  <si>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Jul '21 - Apr 22</t>
  </si>
  <si>
    <t>Ordinary Income/Expense</t>
  </si>
  <si>
    <t>Income</t>
  </si>
  <si>
    <t>4080.25 · FVPSA ARP</t>
  </si>
  <si>
    <t>4576 · Income Refund</t>
  </si>
  <si>
    <t>4 · Contributed support</t>
  </si>
  <si>
    <t>4010 · Government grants</t>
  </si>
  <si>
    <t>4180 · PCAR-RSCCA</t>
  </si>
  <si>
    <t>4170 · VOCA</t>
  </si>
  <si>
    <t>33161 · VOCA 20-23 Non Comp</t>
  </si>
  <si>
    <t>30423 · Sunbury Cares</t>
  </si>
  <si>
    <t>28952 · VOCA Non Comp 19-21</t>
  </si>
  <si>
    <t>28951 · VOCA - Service Enhancement</t>
  </si>
  <si>
    <t>29281 · Family Justice Center</t>
  </si>
  <si>
    <t>30782 · 19-20 VOCA Non Comp</t>
  </si>
  <si>
    <t>30870 · 19-20 VOCA Comp</t>
  </si>
  <si>
    <t>28116 · VOCA Expansion/TLC</t>
  </si>
  <si>
    <t>Total 4170 · VOCA</t>
  </si>
  <si>
    <t>4105 · PAATH15 Human Trafficking</t>
  </si>
  <si>
    <t>4124 · STOP SNYDER</t>
  </si>
  <si>
    <t>4124.20 · 2020 STOP Snyder</t>
  </si>
  <si>
    <t>4124.21 · 2021 - STOP Snyder</t>
  </si>
  <si>
    <t>4124 · STOP SNYDER - Other</t>
  </si>
  <si>
    <t>Total 4124 · STOP SNYDER</t>
  </si>
  <si>
    <t>4125 · STOP UNION</t>
  </si>
  <si>
    <t>4125.21 · 2021 STOP Union</t>
  </si>
  <si>
    <t>4125.20 · 2020 STOP Union</t>
  </si>
  <si>
    <t>4125 · STOP UNION - Other</t>
  </si>
  <si>
    <t>Total 4125 · STOP UNION</t>
  </si>
  <si>
    <t>4014 · Passthrough Income Snyder</t>
  </si>
  <si>
    <t>4012 · Passthrough Income Union</t>
  </si>
  <si>
    <t>4060 · FEMA</t>
  </si>
  <si>
    <t>4066 · DOJ</t>
  </si>
  <si>
    <t>4066.1 · Susquehanna University -18-20</t>
  </si>
  <si>
    <t>4066.2 · Susquehanna University 21-23</t>
  </si>
  <si>
    <t>Total 4066 · DOJ</t>
  </si>
  <si>
    <t>4164 · HUD CoC</t>
  </si>
  <si>
    <t>4166.21 · PSH Lycoming 21-22</t>
  </si>
  <si>
    <t>4115.22 · PCADV RRH 2022</t>
  </si>
  <si>
    <t>4166.20 · PSH Lycoming 20-21</t>
  </si>
  <si>
    <t>4165.20 · PSH Schuylkill 20-21</t>
  </si>
  <si>
    <t>4115.20 · PCADV RRH 2020</t>
  </si>
  <si>
    <t>4115.21 · PCADV RRH 2021</t>
  </si>
  <si>
    <t>4119.19 · Coordinated Entry 11.19 - 10.20</t>
  </si>
  <si>
    <t>4119.20 · Coordinated Entry 11.20 - 10.21</t>
  </si>
  <si>
    <t>4164.20 · CoC RRH 2020-21</t>
  </si>
  <si>
    <t>4164 · HUD CoC - Other</t>
  </si>
  <si>
    <t>Total 4164 · HUD CoC</t>
  </si>
  <si>
    <t>4165 · HUD ESG</t>
  </si>
  <si>
    <t>416519 · ESG Grant 2019</t>
  </si>
  <si>
    <t>Total 4165 · HUD ESG</t>
  </si>
  <si>
    <t>4080 · PCADV</t>
  </si>
  <si>
    <t>4080.22 · FVPSA Cares Act</t>
  </si>
  <si>
    <t>4080.21 · PCADV Allstate</t>
  </si>
  <si>
    <t>4080.20 · PCADV CARES Act</t>
  </si>
  <si>
    <t>4080 · PCADV - Other</t>
  </si>
  <si>
    <t>Total 4080 · PCADV</t>
  </si>
  <si>
    <t>4090 · PCAR-DHS</t>
  </si>
  <si>
    <t>4100 · PCAR-DOH</t>
  </si>
  <si>
    <t>4110 · PCAR-SASP</t>
  </si>
  <si>
    <t>Total 4010 · Government grants</t>
  </si>
  <si>
    <t>4230 · Foundation/trust grants</t>
  </si>
  <si>
    <t>4235 · FCFP - DEI Grant</t>
  </si>
  <si>
    <t>4230 · Foundation/trust grants - Other</t>
  </si>
  <si>
    <t>Total 4230 · Foundation/trust grants</t>
  </si>
  <si>
    <t>4410 · Fundraising-Annual Appeal</t>
  </si>
  <si>
    <t>4420 · Fundraising - Auction</t>
  </si>
  <si>
    <t>4430 · Fundraising-Other</t>
  </si>
  <si>
    <t>4510 · Indiv/business contribution</t>
  </si>
  <si>
    <t>4570 · Legacies &amp; bequests</t>
  </si>
  <si>
    <t>Total 4 · Contributed support</t>
  </si>
  <si>
    <t>5 · Earned revenues</t>
  </si>
  <si>
    <t>5100 · Interest Dividend Income</t>
  </si>
  <si>
    <t>5150 · Program-related sales - other</t>
  </si>
  <si>
    <t>5310 · Interest-savings/short-term inv</t>
  </si>
  <si>
    <t>5311 · Interest Capital Campaign Accou</t>
  </si>
  <si>
    <t>Total 5 · Earned revenues</t>
  </si>
  <si>
    <t>Total Income</t>
  </si>
  <si>
    <t>Gross Profit</t>
  </si>
  <si>
    <t>Expense</t>
  </si>
  <si>
    <t>6560 · Salaries and Wages</t>
  </si>
  <si>
    <t>7010 · Employee Benefits</t>
  </si>
  <si>
    <t>7011 · Social Security Tax</t>
  </si>
  <si>
    <t>7012 · Medicare</t>
  </si>
  <si>
    <t>7013 · Pension plan contributions</t>
  </si>
  <si>
    <t>7014 · Employee Health Insurance</t>
  </si>
  <si>
    <t>7015 · Disability Insurance</t>
  </si>
  <si>
    <t>7016 · Workers Compensation</t>
  </si>
  <si>
    <t>7017 · Unemployment Comp</t>
  </si>
  <si>
    <t>7022 · Employee Assistance Program</t>
  </si>
  <si>
    <t>7010 · Employee Benefits - Other</t>
  </si>
  <si>
    <t>Total 7010 · Employee Benefits</t>
  </si>
  <si>
    <t>7100 · Program Services</t>
  </si>
  <si>
    <t>7107 · Match Savings Expense</t>
  </si>
  <si>
    <t>7108 · Financial Assistance</t>
  </si>
  <si>
    <t>7109 · Supplies</t>
  </si>
  <si>
    <t>7109.3 · Outreach Expenses</t>
  </si>
  <si>
    <t>7109.2 · Client Program Purchases</t>
  </si>
  <si>
    <t>7109.1 · Minor Supply Equipment Purchase</t>
  </si>
  <si>
    <t>7109 · Supplies - Other</t>
  </si>
  <si>
    <t>Total 7109 · Supplies</t>
  </si>
  <si>
    <t>7115 · Gift Cards</t>
  </si>
  <si>
    <t>7116 · Food-Shelter residents</t>
  </si>
  <si>
    <t>7130 · Telephone &amp; telecommunications</t>
  </si>
  <si>
    <t>7140 · Postage, shipping, delivery</t>
  </si>
  <si>
    <t>7160 · Equip rental</t>
  </si>
  <si>
    <t>7162 · Equipment Maintenance</t>
  </si>
  <si>
    <t>7170 · Printing &amp; copying</t>
  </si>
  <si>
    <t>7180 · Books, subscriptions, reference</t>
  </si>
  <si>
    <t>Total 7100 · Program Services</t>
  </si>
  <si>
    <t>7200 · Program Expenses-Other</t>
  </si>
  <si>
    <t>7283 · Equipment</t>
  </si>
  <si>
    <t>7210 · Advertising expenses</t>
  </si>
  <si>
    <t>7220 · Administrative Fees-Grants</t>
  </si>
  <si>
    <t>7225 · Administrative Fees-Americorp</t>
  </si>
  <si>
    <t>7230 · Attorney Fees - STOP</t>
  </si>
  <si>
    <t>7235 · Audit Fees</t>
  </si>
  <si>
    <t>7240 · Insurance -General</t>
  </si>
  <si>
    <t>7250 · Membership dues - organization</t>
  </si>
  <si>
    <t>7260 · Professional fees</t>
  </si>
  <si>
    <t>7260.7 · Professional Accounting Service</t>
  </si>
  <si>
    <t>7260.1 · Attorney Fees</t>
  </si>
  <si>
    <t>7260.2 · IT/Networking Expenses</t>
  </si>
  <si>
    <t>7260.3 · Housekeeping/Cleaning</t>
  </si>
  <si>
    <t>7260.4 · Contracted Therapist</t>
  </si>
  <si>
    <t>7260.5 · Other Professional Service</t>
  </si>
  <si>
    <t>7260 · Professional fees - Other</t>
  </si>
  <si>
    <t>Total 7260 · Professional fees</t>
  </si>
  <si>
    <t>7270 · Repairs and Maintenance</t>
  </si>
  <si>
    <t>Total 7200 · Program Expenses-Other</t>
  </si>
  <si>
    <t>7300 · Travel &amp; meetings expenses</t>
  </si>
  <si>
    <t>7309 · Travel</t>
  </si>
  <si>
    <t>7346 · Gas Cards</t>
  </si>
  <si>
    <t>7320 · Conference,convention,meeting</t>
  </si>
  <si>
    <t>7340 · Staff development</t>
  </si>
  <si>
    <t>7345 · STOP Training</t>
  </si>
  <si>
    <t>7300 · Travel &amp; meetings expenses - Other</t>
  </si>
  <si>
    <t>Total 7300 · Travel &amp; meetings expenses</t>
  </si>
  <si>
    <t>7700 · Program Expenses-occupancy</t>
  </si>
  <si>
    <t>7119 · PSH Utilities</t>
  </si>
  <si>
    <t>7117 · PSH Rental Assistance</t>
  </si>
  <si>
    <t>7714 · PCADV HUD RRH</t>
  </si>
  <si>
    <t>7711 · Safe Homes/Hotels/Motels</t>
  </si>
  <si>
    <t>7710 · Rent</t>
  </si>
  <si>
    <t>7712 · CoC Rental Assistance</t>
  </si>
  <si>
    <t>7713 · CoC Financial Assistance</t>
  </si>
  <si>
    <t>7716 · ESG Rental Assistance</t>
  </si>
  <si>
    <t>7717 · ESG Financial Assistance</t>
  </si>
  <si>
    <t>7720 · Utilities</t>
  </si>
  <si>
    <t>7765 · Depreciation Expense</t>
  </si>
  <si>
    <t>Total 7700 · Program Expenses-occupancy</t>
  </si>
  <si>
    <t>8200 · PCADV Relocation</t>
  </si>
  <si>
    <t>8500 · Misc expenses</t>
  </si>
  <si>
    <t>8599 · Uncategorized Expense</t>
  </si>
  <si>
    <t>8505 · Indirect Expense Allocations</t>
  </si>
  <si>
    <t>8512 · Bank Service &amp; Finance Charge</t>
  </si>
  <si>
    <t>8515 · Credit Card Fees</t>
  </si>
  <si>
    <t>8520 · Fees and Licenses</t>
  </si>
  <si>
    <t>8570 · Clearance Checks</t>
  </si>
  <si>
    <t>8590 · Other expenses</t>
  </si>
  <si>
    <t>8500 · Misc expenses - Other</t>
  </si>
  <si>
    <t>Total 8500 · Misc expenses</t>
  </si>
  <si>
    <t>8700 · Passthrough Expenses</t>
  </si>
  <si>
    <t>8701 · STOP Union County</t>
  </si>
  <si>
    <t>8726 · STOP Snyder County</t>
  </si>
  <si>
    <t>8700 · Passthrough Expenses - Other</t>
  </si>
  <si>
    <t>Total 8700 · Passthrough Expenses</t>
  </si>
  <si>
    <t>8900 · Fundraising Expenses</t>
  </si>
  <si>
    <t>Total Expense</t>
  </si>
  <si>
    <t>Net Ordinary Income</t>
  </si>
  <si>
    <t>Total Fundraising/Contributions for April 2022 was $27,255.78</t>
  </si>
  <si>
    <t>Total Fundraising/Contributions year to date  was $246,019.98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</si>
</sst>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0" fontId="3" fillId="0" borderId="0" xfId="0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0" fontId="2" fillId="0" borderId="0" xfId="0" applyNumberFormat="1" applyFont="1"/>
    <xf numFmtId="0" fontId="3" fillId="0" borderId="0" xfId="0" applyNumberFormat="1" applyFont="1"/>
    <xf numFmtId="164" fontId="4" fillId="3" borderId="0" xfId="0" applyNumberFormat="1" applyFont="1" applyFill="1"/>
    <xf numFmtId="164" fontId="4" fillId="3" borderId="2" xfId="0" applyNumberFormat="1" applyFont="1" applyFill="1" applyBorder="1"/>
    <xf numFmtId="164" fontId="4" fillId="4" borderId="0" xfId="0" applyNumberFormat="1" applyFont="1" applyFill="1"/>
    <xf numFmtId="0" fontId="3" fillId="3" borderId="0" xfId="0" applyNumberFormat="1" applyFont="1" applyFill="1"/>
    <xf numFmtId="0" fontId="3" fillId="4" borderId="0" xfId="0" applyNumberFormat="1" applyFont="1" applyFill="1"/>
    <xf numFmtId="0" fontId="3" fillId="2" borderId="0" xfId="0" applyNumberFormat="1" applyFont="1" applyFill="1"/>
    <xf numFmtId="0" fontId="5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64" fontId="7" fillId="0" borderId="0" xfId="0" applyNumberFormat="1" applyFont="1"/>
    <xf numFmtId="49" fontId="7" fillId="0" borderId="0" xfId="0" applyNumberFormat="1" applyFont="1"/>
    <xf numFmtId="165" fontId="7" fillId="0" borderId="0" xfId="0" applyNumberFormat="1" applyFont="1"/>
    <xf numFmtId="164" fontId="7" fillId="0" borderId="2" xfId="0" applyNumberFormat="1" applyFont="1" applyBorder="1"/>
    <xf numFmtId="165" fontId="7" fillId="0" borderId="2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4" fontId="7" fillId="0" borderId="6" xfId="0" applyNumberFormat="1" applyFont="1" applyBorder="1"/>
    <xf numFmtId="165" fontId="7" fillId="0" borderId="6" xfId="0" applyNumberFormat="1" applyFont="1" applyBorder="1"/>
    <xf numFmtId="164" fontId="6" fillId="0" borderId="3" xfId="0" applyNumberFormat="1" applyFont="1" applyBorder="1"/>
    <xf numFmtId="165" fontId="6" fillId="0" borderId="3" xfId="0" applyNumberFormat="1" applyFont="1" applyBorder="1"/>
    <xf numFmtId="0" fontId="6" fillId="0" borderId="0" xfId="0" applyFont="1"/>
    <xf numFmtId="49" fontId="2" fillId="0" borderId="4" xfId="0" applyNumberFormat="1" applyFont="1" applyBorder="1" applyAlignment="1">
      <alignment horizontal="center"/>
    </xf>
    <xf numFmtId="165" fontId="4" fillId="0" borderId="0" xfId="0" applyNumberFormat="1" applyFont="1"/>
    <xf numFmtId="165" fontId="4" fillId="0" borderId="2" xfId="0" applyNumberFormat="1" applyFont="1" applyBorder="1"/>
    <xf numFmtId="164" fontId="4" fillId="5" borderId="0" xfId="0" applyNumberFormat="1" applyFont="1" applyFill="1"/>
    <xf numFmtId="164" fontId="4" fillId="0" borderId="6" xfId="0" applyNumberFormat="1" applyFont="1" applyBorder="1"/>
    <xf numFmtId="165" fontId="4" fillId="0" borderId="6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165" fontId="4" fillId="2" borderId="0" xfId="0" applyNumberFormat="1" applyFont="1" applyFill="1"/>
    <xf numFmtId="165" fontId="4" fillId="6" borderId="0" xfId="0" applyNumberFormat="1" applyFont="1" applyFill="1"/>
    <xf numFmtId="165" fontId="4" fillId="2" borderId="2" xfId="0" applyNumberFormat="1" applyFont="1" applyFill="1" applyBorder="1"/>
    <xf numFmtId="165" fontId="2" fillId="0" borderId="3" xfId="0" applyNumberFormat="1" applyFont="1" applyBorder="1"/>
    <xf numFmtId="0" fontId="3" fillId="5" borderId="0" xfId="0" applyFont="1" applyFill="1"/>
  </cellXfs>
  <cellStyles count="2">
    <cellStyle name="Normal" xfId="0" builtinId="0"/>
    <cellStyle name="Normal 2" xfId="1" xr:uid="{1E345D35-278B-4331-813B-C263E9189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518160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518160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93CDF-4FAA-4750-B580-E159146249D9}">
  <sheetPr codeName="Sheet1">
    <pageSetUpPr fitToPage="1"/>
  </sheetPr>
  <dimension ref="A1:N3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A6" sqref="A6:XFD6"/>
    </sheetView>
  </sheetViews>
  <sheetFormatPr defaultColWidth="9.109375" defaultRowHeight="18" x14ac:dyDescent="0.35"/>
  <cols>
    <col min="1" max="2" width="3" style="13" customWidth="1"/>
    <col min="3" max="3" width="33.5546875" style="13" customWidth="1"/>
    <col min="4" max="4" width="12.6640625" style="14" bestFit="1" customWidth="1"/>
    <col min="5" max="5" width="2.33203125" style="14" customWidth="1"/>
    <col min="6" max="6" width="14.33203125" style="14" bestFit="1" customWidth="1"/>
    <col min="7" max="7" width="2.33203125" style="14" customWidth="1"/>
    <col min="8" max="8" width="11.33203125" style="14" bestFit="1" customWidth="1"/>
    <col min="9" max="9" width="2.33203125" style="14" customWidth="1"/>
    <col min="10" max="10" width="14.33203125" style="14" bestFit="1" customWidth="1"/>
    <col min="11" max="11" width="2.33203125" style="14" customWidth="1"/>
    <col min="12" max="12" width="12.109375" style="14" bestFit="1" customWidth="1"/>
    <col min="13" max="13" width="2.33203125" style="14" customWidth="1"/>
    <col min="14" max="14" width="14.33203125" style="14" bestFit="1" customWidth="1"/>
    <col min="15" max="16384" width="9.109375" style="8"/>
  </cols>
  <sheetData>
    <row r="1" spans="1:14" s="4" customFormat="1" ht="18.600000000000001" thickBot="1" x14ac:dyDescent="0.4">
      <c r="A1" s="1"/>
      <c r="B1" s="1"/>
      <c r="C1" s="1"/>
      <c r="D1" s="2" t="s">
        <v>0</v>
      </c>
      <c r="E1" s="3"/>
      <c r="F1" s="2" t="s">
        <v>1</v>
      </c>
      <c r="G1" s="3"/>
      <c r="H1" s="2" t="s">
        <v>2</v>
      </c>
      <c r="I1" s="3"/>
      <c r="J1" s="2" t="s">
        <v>3</v>
      </c>
      <c r="K1" s="3"/>
      <c r="L1" s="2" t="s">
        <v>4</v>
      </c>
      <c r="M1" s="3"/>
      <c r="N1" s="2" t="s">
        <v>5</v>
      </c>
    </row>
    <row r="2" spans="1:14" ht="18.600000000000001" thickTop="1" x14ac:dyDescent="0.35">
      <c r="A2" s="5"/>
      <c r="B2" s="5" t="s">
        <v>6</v>
      </c>
      <c r="C2" s="5"/>
      <c r="D2" s="6">
        <v>510.96</v>
      </c>
      <c r="E2" s="7"/>
      <c r="F2" s="6">
        <v>564.28</v>
      </c>
      <c r="G2" s="7"/>
      <c r="H2" s="6">
        <v>0</v>
      </c>
      <c r="I2" s="7"/>
      <c r="J2" s="6">
        <v>1093.25</v>
      </c>
      <c r="K2" s="7"/>
      <c r="L2" s="6">
        <v>0</v>
      </c>
      <c r="M2" s="7"/>
      <c r="N2" s="6">
        <f t="shared" ref="N2:N6" si="0">ROUND(SUM(D2:L2),5)</f>
        <v>2168.4899999999998</v>
      </c>
    </row>
    <row r="3" spans="1:14" x14ac:dyDescent="0.35">
      <c r="A3" s="5"/>
      <c r="B3" s="5" t="s">
        <v>7</v>
      </c>
      <c r="C3" s="5"/>
      <c r="D3" s="6">
        <v>0</v>
      </c>
      <c r="E3" s="7"/>
      <c r="F3" s="6">
        <v>12622</v>
      </c>
      <c r="G3" s="7"/>
      <c r="H3" s="6">
        <v>0</v>
      </c>
      <c r="I3" s="7"/>
      <c r="J3" s="6">
        <v>16242.54</v>
      </c>
      <c r="K3" s="7"/>
      <c r="L3" s="6">
        <v>0</v>
      </c>
      <c r="M3" s="7"/>
      <c r="N3" s="6">
        <f t="shared" si="0"/>
        <v>28864.54</v>
      </c>
    </row>
    <row r="4" spans="1:14" x14ac:dyDescent="0.35">
      <c r="A4" s="5"/>
      <c r="B4" s="5" t="s">
        <v>8</v>
      </c>
      <c r="C4" s="5"/>
      <c r="D4" s="6">
        <v>0</v>
      </c>
      <c r="E4" s="7"/>
      <c r="F4" s="6">
        <v>0</v>
      </c>
      <c r="G4" s="7"/>
      <c r="H4" s="6">
        <v>0</v>
      </c>
      <c r="I4" s="7"/>
      <c r="J4" s="6">
        <v>0</v>
      </c>
      <c r="K4" s="7"/>
      <c r="L4" s="6">
        <v>-2097.33</v>
      </c>
      <c r="M4" s="7"/>
      <c r="N4" s="6">
        <f t="shared" si="0"/>
        <v>-2097.33</v>
      </c>
    </row>
    <row r="5" spans="1:14" x14ac:dyDescent="0.35">
      <c r="A5" s="5"/>
      <c r="B5" s="5" t="s">
        <v>9</v>
      </c>
      <c r="C5" s="5"/>
      <c r="D5" s="6">
        <v>0</v>
      </c>
      <c r="E5" s="7"/>
      <c r="F5" s="6">
        <v>0</v>
      </c>
      <c r="G5" s="7"/>
      <c r="H5" s="15">
        <v>8926.23</v>
      </c>
      <c r="I5" s="7"/>
      <c r="J5" s="15">
        <v>9527.5</v>
      </c>
      <c r="K5" s="7"/>
      <c r="L5" s="6">
        <v>0</v>
      </c>
      <c r="M5" s="7"/>
      <c r="N5" s="6">
        <f t="shared" si="0"/>
        <v>18453.73</v>
      </c>
    </row>
    <row r="6" spans="1:14" x14ac:dyDescent="0.35">
      <c r="A6" s="5"/>
      <c r="B6" s="5" t="s">
        <v>10</v>
      </c>
      <c r="C6" s="5"/>
      <c r="D6" s="6">
        <v>0</v>
      </c>
      <c r="E6" s="7"/>
      <c r="F6" s="6">
        <v>0</v>
      </c>
      <c r="G6" s="7"/>
      <c r="H6" s="6">
        <v>0</v>
      </c>
      <c r="I6" s="7"/>
      <c r="J6" s="6">
        <v>0</v>
      </c>
      <c r="K6" s="7"/>
      <c r="L6" s="6">
        <v>-4253.47</v>
      </c>
      <c r="M6" s="7"/>
      <c r="N6" s="6">
        <f t="shared" si="0"/>
        <v>-4253.47</v>
      </c>
    </row>
    <row r="7" spans="1:14" x14ac:dyDescent="0.35">
      <c r="A7" s="5"/>
      <c r="B7" s="5" t="s">
        <v>11</v>
      </c>
      <c r="C7" s="5"/>
      <c r="D7" s="6"/>
      <c r="E7" s="7"/>
      <c r="F7" s="6"/>
      <c r="G7" s="7"/>
      <c r="H7" s="6"/>
      <c r="I7" s="7"/>
      <c r="J7" s="6"/>
      <c r="K7" s="7"/>
      <c r="L7" s="6"/>
      <c r="M7" s="7"/>
      <c r="N7" s="6"/>
    </row>
    <row r="8" spans="1:14" x14ac:dyDescent="0.35">
      <c r="A8" s="5"/>
      <c r="B8" s="5"/>
      <c r="C8" s="5" t="s">
        <v>12</v>
      </c>
      <c r="D8" s="6">
        <v>0</v>
      </c>
      <c r="E8" s="7"/>
      <c r="F8" s="15">
        <v>300</v>
      </c>
      <c r="G8" s="7"/>
      <c r="H8" s="6">
        <v>0</v>
      </c>
      <c r="I8" s="7"/>
      <c r="J8" s="15">
        <v>300</v>
      </c>
      <c r="K8" s="7"/>
      <c r="L8" s="6">
        <v>0</v>
      </c>
      <c r="M8" s="7"/>
      <c r="N8" s="6">
        <f>ROUND(SUM(D8:L8),5)</f>
        <v>600</v>
      </c>
    </row>
    <row r="9" spans="1:14" ht="18.600000000000001" thickBot="1" x14ac:dyDescent="0.4">
      <c r="A9" s="5"/>
      <c r="B9" s="5"/>
      <c r="C9" s="5" t="s">
        <v>28</v>
      </c>
      <c r="D9" s="9">
        <v>35358.99</v>
      </c>
      <c r="E9" s="7"/>
      <c r="F9" s="16">
        <v>48171.13</v>
      </c>
      <c r="G9" s="7"/>
      <c r="H9" s="9">
        <v>0</v>
      </c>
      <c r="I9" s="7"/>
      <c r="J9" s="9">
        <v>0</v>
      </c>
      <c r="K9" s="7"/>
      <c r="L9" s="9">
        <v>0</v>
      </c>
      <c r="M9" s="7"/>
      <c r="N9" s="9">
        <f>ROUND(SUM(D9:L9),5)</f>
        <v>83530.12</v>
      </c>
    </row>
    <row r="10" spans="1:14" x14ac:dyDescent="0.35">
      <c r="A10" s="5"/>
      <c r="B10" s="5" t="s">
        <v>13</v>
      </c>
      <c r="C10" s="5"/>
      <c r="D10" s="6">
        <f>ROUND(SUM(D7:D9),5)</f>
        <v>35358.99</v>
      </c>
      <c r="E10" s="7"/>
      <c r="F10" s="6">
        <f>ROUND(SUM(F7:F9),5)</f>
        <v>48471.13</v>
      </c>
      <c r="G10" s="7"/>
      <c r="H10" s="6">
        <f>ROUND(SUM(H7:H9),5)</f>
        <v>0</v>
      </c>
      <c r="I10" s="7"/>
      <c r="J10" s="6">
        <f>ROUND(SUM(J7:J9),5)</f>
        <v>300</v>
      </c>
      <c r="K10" s="7"/>
      <c r="L10" s="6">
        <f>ROUND(SUM(L7:L9),5)</f>
        <v>0</v>
      </c>
      <c r="M10" s="7"/>
      <c r="N10" s="6">
        <f>ROUND(SUM(D10:L10),5)</f>
        <v>84130.12</v>
      </c>
    </row>
    <row r="11" spans="1:14" x14ac:dyDescent="0.35">
      <c r="A11" s="5"/>
      <c r="B11" s="5" t="s">
        <v>14</v>
      </c>
      <c r="C11" s="5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</row>
    <row r="12" spans="1:14" x14ac:dyDescent="0.35">
      <c r="A12" s="5"/>
      <c r="B12" s="5"/>
      <c r="C12" s="5" t="s">
        <v>15</v>
      </c>
      <c r="D12" s="6">
        <v>0</v>
      </c>
      <c r="E12" s="7"/>
      <c r="F12" s="17">
        <v>17740</v>
      </c>
      <c r="G12" s="7"/>
      <c r="H12" s="6">
        <v>0</v>
      </c>
      <c r="I12" s="7"/>
      <c r="J12" s="15">
        <v>103.71</v>
      </c>
      <c r="K12" s="7"/>
      <c r="L12" s="6">
        <v>0</v>
      </c>
      <c r="M12" s="7"/>
      <c r="N12" s="6">
        <f>ROUND(SUM(D12:L12),5)</f>
        <v>17843.71</v>
      </c>
    </row>
    <row r="13" spans="1:14" ht="18.600000000000001" thickBot="1" x14ac:dyDescent="0.4">
      <c r="A13" s="5"/>
      <c r="B13" s="5"/>
      <c r="C13" s="5" t="s">
        <v>16</v>
      </c>
      <c r="D13" s="9">
        <v>141.71</v>
      </c>
      <c r="E13" s="7"/>
      <c r="F13" s="16">
        <v>662.68</v>
      </c>
      <c r="G13" s="7"/>
      <c r="H13" s="9">
        <v>0</v>
      </c>
      <c r="I13" s="7"/>
      <c r="J13" s="16">
        <v>951.32</v>
      </c>
      <c r="K13" s="7"/>
      <c r="L13" s="9">
        <v>0</v>
      </c>
      <c r="M13" s="7"/>
      <c r="N13" s="9">
        <f>ROUND(SUM(D13:L13),5)</f>
        <v>1755.71</v>
      </c>
    </row>
    <row r="14" spans="1:14" x14ac:dyDescent="0.35">
      <c r="A14" s="5"/>
      <c r="B14" s="5" t="s">
        <v>17</v>
      </c>
      <c r="C14" s="5"/>
      <c r="D14" s="6">
        <f>ROUND(SUM(D11:D13),5)</f>
        <v>141.71</v>
      </c>
      <c r="E14" s="7"/>
      <c r="F14" s="6">
        <f>ROUND(SUM(F11:F13),5)</f>
        <v>18402.68</v>
      </c>
      <c r="G14" s="7"/>
      <c r="H14" s="6">
        <f>ROUND(SUM(H11:H13),5)</f>
        <v>0</v>
      </c>
      <c r="I14" s="7"/>
      <c r="J14" s="6">
        <f>ROUND(SUM(J11:J13),5)</f>
        <v>1055.03</v>
      </c>
      <c r="K14" s="7"/>
      <c r="L14" s="6">
        <f>ROUND(SUM(L11:L13),5)</f>
        <v>0</v>
      </c>
      <c r="M14" s="7"/>
      <c r="N14" s="6">
        <f>ROUND(SUM(D14:L14),5)</f>
        <v>19599.419999999998</v>
      </c>
    </row>
    <row r="15" spans="1:14" x14ac:dyDescent="0.35">
      <c r="A15" s="5"/>
      <c r="B15" s="5" t="s">
        <v>18</v>
      </c>
      <c r="C15" s="5"/>
      <c r="D15" s="6">
        <v>889.52</v>
      </c>
      <c r="E15" s="7"/>
      <c r="F15" s="6">
        <v>1947.25</v>
      </c>
      <c r="G15" s="7"/>
      <c r="H15" s="6">
        <v>0</v>
      </c>
      <c r="I15" s="7"/>
      <c r="J15" s="6">
        <v>2562.4</v>
      </c>
      <c r="K15" s="7"/>
      <c r="L15" s="6">
        <v>0</v>
      </c>
      <c r="M15" s="7"/>
      <c r="N15" s="6">
        <f>ROUND(SUM(D15:L15),5)</f>
        <v>5399.17</v>
      </c>
    </row>
    <row r="16" spans="1:14" x14ac:dyDescent="0.35">
      <c r="A16" s="5"/>
      <c r="B16" s="5" t="s">
        <v>19</v>
      </c>
      <c r="C16" s="5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</row>
    <row r="17" spans="1:14" ht="18.600000000000001" thickBot="1" x14ac:dyDescent="0.4">
      <c r="A17" s="5"/>
      <c r="B17" s="5"/>
      <c r="C17" s="5" t="s">
        <v>20</v>
      </c>
      <c r="D17" s="9">
        <v>522.75</v>
      </c>
      <c r="E17" s="7"/>
      <c r="F17" s="9">
        <v>52.24</v>
      </c>
      <c r="G17" s="7"/>
      <c r="H17" s="9">
        <v>0</v>
      </c>
      <c r="I17" s="7"/>
      <c r="J17" s="9">
        <v>0</v>
      </c>
      <c r="K17" s="7"/>
      <c r="L17" s="9">
        <v>0</v>
      </c>
      <c r="M17" s="7"/>
      <c r="N17" s="9">
        <f>ROUND(SUM(D17:L17),5)</f>
        <v>574.99</v>
      </c>
    </row>
    <row r="18" spans="1:14" x14ac:dyDescent="0.35">
      <c r="A18" s="5"/>
      <c r="B18" s="5" t="s">
        <v>21</v>
      </c>
      <c r="C18" s="5"/>
      <c r="D18" s="6">
        <f>ROUND(SUM(D16:D17),5)</f>
        <v>522.75</v>
      </c>
      <c r="E18" s="7"/>
      <c r="F18" s="6">
        <f>ROUND(SUM(F16:F17),5)</f>
        <v>52.24</v>
      </c>
      <c r="G18" s="7"/>
      <c r="H18" s="6">
        <f>ROUND(SUM(H16:H17),5)</f>
        <v>0</v>
      </c>
      <c r="I18" s="7"/>
      <c r="J18" s="6">
        <f>ROUND(SUM(J16:J17),5)</f>
        <v>0</v>
      </c>
      <c r="K18" s="7"/>
      <c r="L18" s="6">
        <f>ROUND(SUM(L16:L17),5)</f>
        <v>0</v>
      </c>
      <c r="M18" s="7"/>
      <c r="N18" s="6">
        <f>ROUND(SUM(D18:L18),5)</f>
        <v>574.99</v>
      </c>
    </row>
    <row r="19" spans="1:14" x14ac:dyDescent="0.35">
      <c r="A19" s="5"/>
      <c r="B19" s="5" t="s">
        <v>22</v>
      </c>
      <c r="C19" s="5"/>
      <c r="D19" s="6">
        <v>0</v>
      </c>
      <c r="E19" s="7"/>
      <c r="F19" s="6">
        <v>9257.9</v>
      </c>
      <c r="G19" s="7"/>
      <c r="H19" s="6">
        <v>0</v>
      </c>
      <c r="I19" s="7"/>
      <c r="J19" s="6">
        <v>7159.21</v>
      </c>
      <c r="K19" s="7"/>
      <c r="L19" s="6">
        <v>8296.11</v>
      </c>
      <c r="M19" s="7"/>
      <c r="N19" s="6">
        <f>ROUND(SUM(D19:L19),5)</f>
        <v>24713.22</v>
      </c>
    </row>
    <row r="20" spans="1:14" x14ac:dyDescent="0.35">
      <c r="A20" s="5"/>
      <c r="B20" s="5" t="s">
        <v>23</v>
      </c>
      <c r="C20" s="5"/>
      <c r="D20" s="6">
        <v>0</v>
      </c>
      <c r="E20" s="7"/>
      <c r="F20" s="6">
        <v>9175.4</v>
      </c>
      <c r="G20" s="7"/>
      <c r="H20" s="6">
        <v>0</v>
      </c>
      <c r="I20" s="7"/>
      <c r="J20" s="6">
        <v>26228.39</v>
      </c>
      <c r="K20" s="7"/>
      <c r="L20" s="6">
        <v>1926.72</v>
      </c>
      <c r="M20" s="7"/>
      <c r="N20" s="6">
        <f>ROUND(SUM(D20:L20),5)</f>
        <v>37330.51</v>
      </c>
    </row>
    <row r="21" spans="1:14" x14ac:dyDescent="0.35">
      <c r="A21" s="5"/>
      <c r="B21" s="5" t="s">
        <v>24</v>
      </c>
      <c r="C21" s="5"/>
      <c r="D21" s="6"/>
      <c r="E21" s="7"/>
      <c r="F21" s="6"/>
      <c r="G21" s="7"/>
      <c r="H21" s="6"/>
      <c r="I21" s="7"/>
      <c r="J21" s="6"/>
      <c r="K21" s="7"/>
      <c r="L21" s="6"/>
      <c r="M21" s="7"/>
      <c r="N21" s="6"/>
    </row>
    <row r="22" spans="1:14" ht="18.600000000000001" thickBot="1" x14ac:dyDescent="0.4">
      <c r="A22" s="5"/>
      <c r="B22" s="5"/>
      <c r="C22" s="5" t="s">
        <v>25</v>
      </c>
      <c r="D22" s="9">
        <v>0</v>
      </c>
      <c r="E22" s="7"/>
      <c r="F22" s="16">
        <v>92333.69</v>
      </c>
      <c r="G22" s="7"/>
      <c r="H22" s="9">
        <v>0</v>
      </c>
      <c r="I22" s="7"/>
      <c r="J22" s="16">
        <v>110459.53</v>
      </c>
      <c r="K22" s="7"/>
      <c r="L22" s="9">
        <v>0</v>
      </c>
      <c r="M22" s="7"/>
      <c r="N22" s="9">
        <f>ROUND(SUM(D22:L22),5)</f>
        <v>202793.22</v>
      </c>
    </row>
    <row r="23" spans="1:14" x14ac:dyDescent="0.35">
      <c r="A23" s="5"/>
      <c r="B23" s="5" t="s">
        <v>26</v>
      </c>
      <c r="C23" s="5"/>
      <c r="D23" s="6">
        <f>ROUND(SUM(D21:D22),5)</f>
        <v>0</v>
      </c>
      <c r="E23" s="7"/>
      <c r="F23" s="6">
        <f>ROUND(SUM(F21:F22),5)</f>
        <v>92333.69</v>
      </c>
      <c r="G23" s="7"/>
      <c r="H23" s="6">
        <f>ROUND(SUM(H21:H22),5)</f>
        <v>0</v>
      </c>
      <c r="I23" s="7"/>
      <c r="J23" s="6">
        <f>ROUND(SUM(J21:J22),5)</f>
        <v>110459.53</v>
      </c>
      <c r="K23" s="7"/>
      <c r="L23" s="6">
        <f>ROUND(SUM(L21:L22),5)</f>
        <v>0</v>
      </c>
      <c r="M23" s="7"/>
      <c r="N23" s="6">
        <f>ROUND(SUM(D23:L23),5)</f>
        <v>202793.22</v>
      </c>
    </row>
    <row r="24" spans="1:14" ht="18.600000000000001" thickBot="1" x14ac:dyDescent="0.4">
      <c r="A24" s="5"/>
      <c r="B24" s="5" t="s">
        <v>27</v>
      </c>
      <c r="C24" s="5"/>
      <c r="D24" s="10">
        <v>866.8</v>
      </c>
      <c r="E24" s="7"/>
      <c r="F24" s="10">
        <v>2090</v>
      </c>
      <c r="G24" s="7"/>
      <c r="H24" s="10">
        <v>0</v>
      </c>
      <c r="I24" s="7"/>
      <c r="J24" s="10">
        <v>406.8</v>
      </c>
      <c r="K24" s="7"/>
      <c r="L24" s="10">
        <v>4420</v>
      </c>
      <c r="M24" s="7"/>
      <c r="N24" s="10">
        <f>ROUND(SUM(D24:L24),5)</f>
        <v>7783.6</v>
      </c>
    </row>
    <row r="25" spans="1:14" s="12" customFormat="1" ht="18.600000000000001" thickBot="1" x14ac:dyDescent="0.4">
      <c r="A25" s="5" t="s">
        <v>5</v>
      </c>
      <c r="B25" s="5"/>
      <c r="C25" s="5"/>
      <c r="D25" s="11">
        <f>ROUND(SUM(D2:D6)+D10+SUM(D14:D15)+SUM(D18:D20)+SUM(D23:D24),5)</f>
        <v>38290.730000000003</v>
      </c>
      <c r="E25" s="5"/>
      <c r="F25" s="11">
        <f>ROUND(SUM(F2:F6)+F10+SUM(F14:F15)+SUM(F18:F20)+SUM(F23:F24),5)</f>
        <v>194916.57</v>
      </c>
      <c r="G25" s="5"/>
      <c r="H25" s="11">
        <f>ROUND(SUM(H2:H6)+H10+SUM(H14:H15)+SUM(H18:H20)+SUM(H23:H24),5)</f>
        <v>8926.23</v>
      </c>
      <c r="I25" s="5"/>
      <c r="J25" s="11">
        <f>ROUND(SUM(J2:J6)+J10+SUM(J14:J15)+SUM(J18:J20)+SUM(J23:J24),5)</f>
        <v>175034.65</v>
      </c>
      <c r="K25" s="5"/>
      <c r="L25" s="11">
        <f>ROUND(SUM(L2:L6)+L10+SUM(L14:L15)+SUM(L18:L20)+SUM(L23:L24),5)</f>
        <v>8292.0300000000007</v>
      </c>
      <c r="M25" s="5"/>
      <c r="N25" s="11">
        <f>ROUND(SUM(D25:L25),5)</f>
        <v>425460.21</v>
      </c>
    </row>
    <row r="26" spans="1:14" ht="18.600000000000001" thickTop="1" x14ac:dyDescent="0.35"/>
    <row r="29" spans="1:14" x14ac:dyDescent="0.35">
      <c r="F29" s="18" t="s">
        <v>29</v>
      </c>
      <c r="G29" s="18"/>
      <c r="H29" s="18"/>
      <c r="I29" s="18"/>
      <c r="J29" s="18"/>
      <c r="K29" s="18"/>
      <c r="L29" s="18"/>
    </row>
    <row r="31" spans="1:14" x14ac:dyDescent="0.35">
      <c r="F31" s="19" t="s">
        <v>30</v>
      </c>
      <c r="G31" s="19"/>
      <c r="H31" s="19"/>
      <c r="I31" s="19"/>
      <c r="J31" s="19"/>
      <c r="K31" s="19"/>
      <c r="L31" s="19"/>
    </row>
    <row r="33" spans="6:12" x14ac:dyDescent="0.35">
      <c r="F33" s="20" t="s">
        <v>31</v>
      </c>
      <c r="G33" s="20"/>
      <c r="H33" s="20"/>
      <c r="I33" s="20"/>
      <c r="J33" s="20"/>
      <c r="K33" s="20"/>
      <c r="L33" s="20"/>
    </row>
  </sheetData>
  <pageMargins left="0.7" right="0.7" top="0.75" bottom="0.75" header="0.1" footer="0.3"/>
  <pageSetup scale="72" orientation="landscape" r:id="rId1"/>
  <headerFooter>
    <oddHeader>&amp;L&amp;"Arial,Bold"&amp;8 12:45 PM
&amp;"Arial,Bold"&amp;8 05/18/22
&amp;"Arial,Bold"&amp;8 &amp;C&amp;"Arial,Bold"&amp;12 Transitions of PA
&amp;"Arial,Bold"&amp;14 A/R Aging Summary
&amp;"Arial,Bold"&amp;10 As of April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502920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502920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DB68B-C9EC-44A7-9E2E-813571B35901}">
  <dimension ref="A1:M170"/>
  <sheetViews>
    <sheetView workbookViewId="0">
      <pane ySplit="1" topLeftCell="A2" activePane="bottomLeft" state="frozen"/>
      <selection pane="bottomLeft" activeCell="M1" sqref="G1:M1048576"/>
    </sheetView>
  </sheetViews>
  <sheetFormatPr defaultRowHeight="14.4" x14ac:dyDescent="0.3"/>
  <cols>
    <col min="7" max="7" width="12.6640625" bestFit="1" customWidth="1"/>
    <col min="9" max="9" width="12.6640625" bestFit="1" customWidth="1"/>
    <col min="11" max="11" width="11.6640625" bestFit="1" customWidth="1"/>
    <col min="13" max="13" width="12.109375" bestFit="1" customWidth="1"/>
  </cols>
  <sheetData>
    <row r="1" spans="1:13" ht="16.8" thickTop="1" thickBot="1" x14ac:dyDescent="0.35">
      <c r="A1" s="23"/>
      <c r="B1" s="23"/>
      <c r="C1" s="23"/>
      <c r="D1" s="23"/>
      <c r="E1" s="23"/>
      <c r="F1" s="23"/>
      <c r="G1" s="24" t="s">
        <v>32</v>
      </c>
      <c r="H1" s="25"/>
      <c r="I1" s="24" t="s">
        <v>33</v>
      </c>
      <c r="J1" s="25"/>
      <c r="K1" s="24" t="s">
        <v>34</v>
      </c>
      <c r="L1" s="25"/>
      <c r="M1" s="24" t="s">
        <v>35</v>
      </c>
    </row>
    <row r="2" spans="1:13" ht="16.2" thickTop="1" x14ac:dyDescent="0.3">
      <c r="A2" s="22" t="s">
        <v>36</v>
      </c>
      <c r="B2" s="22"/>
      <c r="C2" s="22"/>
      <c r="D2" s="22"/>
      <c r="E2" s="22"/>
      <c r="F2" s="22"/>
      <c r="G2" s="26"/>
      <c r="H2" s="27"/>
      <c r="I2" s="26"/>
      <c r="J2" s="27"/>
      <c r="K2" s="26"/>
      <c r="L2" s="27"/>
      <c r="M2" s="28"/>
    </row>
    <row r="3" spans="1:13" ht="15.6" x14ac:dyDescent="0.3">
      <c r="A3" s="22"/>
      <c r="B3" s="22" t="s">
        <v>37</v>
      </c>
      <c r="C3" s="22"/>
      <c r="D3" s="22"/>
      <c r="E3" s="22"/>
      <c r="F3" s="22"/>
      <c r="G3" s="26"/>
      <c r="H3" s="27"/>
      <c r="I3" s="26"/>
      <c r="J3" s="27"/>
      <c r="K3" s="26"/>
      <c r="L3" s="27"/>
      <c r="M3" s="28"/>
    </row>
    <row r="4" spans="1:13" ht="15.6" x14ac:dyDescent="0.3">
      <c r="A4" s="22"/>
      <c r="B4" s="22"/>
      <c r="C4" s="22" t="s">
        <v>38</v>
      </c>
      <c r="D4" s="22"/>
      <c r="E4" s="22"/>
      <c r="F4" s="22"/>
      <c r="G4" s="26"/>
      <c r="H4" s="27"/>
      <c r="I4" s="26"/>
      <c r="J4" s="27"/>
      <c r="K4" s="26"/>
      <c r="L4" s="27"/>
      <c r="M4" s="28"/>
    </row>
    <row r="5" spans="1:13" ht="15.6" x14ac:dyDescent="0.3">
      <c r="A5" s="22"/>
      <c r="B5" s="22"/>
      <c r="C5" s="22"/>
      <c r="D5" s="22" t="s">
        <v>39</v>
      </c>
      <c r="E5" s="22"/>
      <c r="F5" s="22"/>
      <c r="G5" s="26">
        <v>157877.99</v>
      </c>
      <c r="H5" s="27"/>
      <c r="I5" s="26">
        <v>258693.2</v>
      </c>
      <c r="J5" s="27"/>
      <c r="K5" s="26">
        <f t="shared" ref="K5:K12" si="0">ROUND((G5-I5),5)</f>
        <v>-100815.21</v>
      </c>
      <c r="L5" s="27"/>
      <c r="M5" s="28">
        <f t="shared" ref="M5:M12" si="1">ROUND(IF(G5=0, IF(I5=0, 0, SIGN(-I5)), IF(I5=0, SIGN(G5), (G5-I5)/ABS(I5))),5)</f>
        <v>-0.38971</v>
      </c>
    </row>
    <row r="6" spans="1:13" ht="15.6" x14ac:dyDescent="0.3">
      <c r="A6" s="22"/>
      <c r="B6" s="22"/>
      <c r="C6" s="22"/>
      <c r="D6" s="22" t="s">
        <v>40</v>
      </c>
      <c r="E6" s="22"/>
      <c r="F6" s="22"/>
      <c r="G6" s="26">
        <v>50539.5</v>
      </c>
      <c r="H6" s="27"/>
      <c r="I6" s="26">
        <v>50532.95</v>
      </c>
      <c r="J6" s="27"/>
      <c r="K6" s="26">
        <f t="shared" si="0"/>
        <v>6.55</v>
      </c>
      <c r="L6" s="27"/>
      <c r="M6" s="28">
        <f t="shared" si="1"/>
        <v>1.2999999999999999E-4</v>
      </c>
    </row>
    <row r="7" spans="1:13" ht="15.6" x14ac:dyDescent="0.3">
      <c r="A7" s="22"/>
      <c r="B7" s="22"/>
      <c r="C7" s="22"/>
      <c r="D7" s="22" t="s">
        <v>41</v>
      </c>
      <c r="E7" s="22"/>
      <c r="F7" s="22"/>
      <c r="G7" s="26">
        <v>350035.91</v>
      </c>
      <c r="H7" s="27"/>
      <c r="I7" s="26">
        <v>215074.68</v>
      </c>
      <c r="J7" s="27"/>
      <c r="K7" s="26">
        <f t="shared" si="0"/>
        <v>134961.23000000001</v>
      </c>
      <c r="L7" s="27"/>
      <c r="M7" s="28">
        <f t="shared" si="1"/>
        <v>0.62751000000000001</v>
      </c>
    </row>
    <row r="8" spans="1:13" ht="15.6" x14ac:dyDescent="0.3">
      <c r="A8" s="22"/>
      <c r="B8" s="22"/>
      <c r="C8" s="22"/>
      <c r="D8" s="22" t="s">
        <v>42</v>
      </c>
      <c r="E8" s="22"/>
      <c r="F8" s="22"/>
      <c r="G8" s="26">
        <v>96813.08</v>
      </c>
      <c r="H8" s="27"/>
      <c r="I8" s="26">
        <v>96803.4</v>
      </c>
      <c r="J8" s="27"/>
      <c r="K8" s="26">
        <f t="shared" si="0"/>
        <v>9.68</v>
      </c>
      <c r="L8" s="27"/>
      <c r="M8" s="28">
        <f t="shared" si="1"/>
        <v>1E-4</v>
      </c>
    </row>
    <row r="9" spans="1:13" ht="15.6" x14ac:dyDescent="0.3">
      <c r="A9" s="22"/>
      <c r="B9" s="22"/>
      <c r="C9" s="22"/>
      <c r="D9" s="22" t="s">
        <v>43</v>
      </c>
      <c r="E9" s="22"/>
      <c r="F9" s="22"/>
      <c r="G9" s="26">
        <v>21989.11</v>
      </c>
      <c r="H9" s="27"/>
      <c r="I9" s="26">
        <v>22013.11</v>
      </c>
      <c r="J9" s="27"/>
      <c r="K9" s="26">
        <f t="shared" si="0"/>
        <v>-24</v>
      </c>
      <c r="L9" s="27"/>
      <c r="M9" s="28">
        <f t="shared" si="1"/>
        <v>-1.09E-3</v>
      </c>
    </row>
    <row r="10" spans="1:13" ht="15.6" x14ac:dyDescent="0.3">
      <c r="A10" s="22"/>
      <c r="B10" s="22"/>
      <c r="C10" s="22"/>
      <c r="D10" s="22" t="s">
        <v>44</v>
      </c>
      <c r="E10" s="22"/>
      <c r="F10" s="22"/>
      <c r="G10" s="26">
        <v>0</v>
      </c>
      <c r="H10" s="27"/>
      <c r="I10" s="26">
        <v>-5</v>
      </c>
      <c r="J10" s="27"/>
      <c r="K10" s="26">
        <f t="shared" si="0"/>
        <v>5</v>
      </c>
      <c r="L10" s="27"/>
      <c r="M10" s="28">
        <f t="shared" si="1"/>
        <v>1</v>
      </c>
    </row>
    <row r="11" spans="1:13" ht="16.2" thickBot="1" x14ac:dyDescent="0.35">
      <c r="A11" s="22"/>
      <c r="B11" s="22"/>
      <c r="C11" s="22"/>
      <c r="D11" s="22" t="s">
        <v>45</v>
      </c>
      <c r="E11" s="22"/>
      <c r="F11" s="22"/>
      <c r="G11" s="29">
        <v>898.17</v>
      </c>
      <c r="H11" s="27"/>
      <c r="I11" s="29">
        <v>898.17</v>
      </c>
      <c r="J11" s="27"/>
      <c r="K11" s="29">
        <f t="shared" si="0"/>
        <v>0</v>
      </c>
      <c r="L11" s="27"/>
      <c r="M11" s="30">
        <f t="shared" si="1"/>
        <v>0</v>
      </c>
    </row>
    <row r="12" spans="1:13" ht="15.6" x14ac:dyDescent="0.3">
      <c r="A12" s="22"/>
      <c r="B12" s="22"/>
      <c r="C12" s="22" t="s">
        <v>46</v>
      </c>
      <c r="D12" s="22"/>
      <c r="E12" s="22"/>
      <c r="F12" s="22"/>
      <c r="G12" s="26">
        <f>ROUND(SUM(G4:G11),5)</f>
        <v>678153.76</v>
      </c>
      <c r="H12" s="27"/>
      <c r="I12" s="26">
        <f>ROUND(SUM(I4:I11),5)</f>
        <v>644010.51</v>
      </c>
      <c r="J12" s="27"/>
      <c r="K12" s="26">
        <f t="shared" si="0"/>
        <v>34143.25</v>
      </c>
      <c r="L12" s="27"/>
      <c r="M12" s="28">
        <f t="shared" si="1"/>
        <v>5.3019999999999998E-2</v>
      </c>
    </row>
    <row r="13" spans="1:13" ht="15.6" x14ac:dyDescent="0.3">
      <c r="A13" s="22"/>
      <c r="B13" s="22"/>
      <c r="C13" s="22" t="s">
        <v>47</v>
      </c>
      <c r="D13" s="22"/>
      <c r="E13" s="22"/>
      <c r="F13" s="22"/>
      <c r="G13" s="26"/>
      <c r="H13" s="27"/>
      <c r="I13" s="26"/>
      <c r="J13" s="27"/>
      <c r="K13" s="26"/>
      <c r="L13" s="27"/>
      <c r="M13" s="28"/>
    </row>
    <row r="14" spans="1:13" ht="16.2" thickBot="1" x14ac:dyDescent="0.35">
      <c r="A14" s="22"/>
      <c r="B14" s="22"/>
      <c r="C14" s="22"/>
      <c r="D14" s="22" t="s">
        <v>48</v>
      </c>
      <c r="E14" s="22"/>
      <c r="F14" s="22"/>
      <c r="G14" s="29">
        <v>431520.21</v>
      </c>
      <c r="H14" s="27"/>
      <c r="I14" s="29">
        <v>348561.36</v>
      </c>
      <c r="J14" s="27"/>
      <c r="K14" s="29">
        <f>ROUND((G14-I14),5)</f>
        <v>82958.850000000006</v>
      </c>
      <c r="L14" s="27"/>
      <c r="M14" s="30">
        <f>ROUND(IF(G14=0, IF(I14=0, 0, SIGN(-I14)), IF(I14=0, SIGN(G14), (G14-I14)/ABS(I14))),5)</f>
        <v>0.23799999999999999</v>
      </c>
    </row>
    <row r="15" spans="1:13" ht="15.6" x14ac:dyDescent="0.3">
      <c r="A15" s="22"/>
      <c r="B15" s="22"/>
      <c r="C15" s="22" t="s">
        <v>49</v>
      </c>
      <c r="D15" s="22"/>
      <c r="E15" s="22"/>
      <c r="F15" s="22"/>
      <c r="G15" s="26">
        <f>ROUND(SUM(G13:G14),5)</f>
        <v>431520.21</v>
      </c>
      <c r="H15" s="27"/>
      <c r="I15" s="26">
        <f>ROUND(SUM(I13:I14),5)</f>
        <v>348561.36</v>
      </c>
      <c r="J15" s="27"/>
      <c r="K15" s="26">
        <f>ROUND((G15-I15),5)</f>
        <v>82958.850000000006</v>
      </c>
      <c r="L15" s="27"/>
      <c r="M15" s="28">
        <f>ROUND(IF(G15=0, IF(I15=0, 0, SIGN(-I15)), IF(I15=0, SIGN(G15), (G15-I15)/ABS(I15))),5)</f>
        <v>0.23799999999999999</v>
      </c>
    </row>
    <row r="16" spans="1:13" ht="15.6" x14ac:dyDescent="0.3">
      <c r="A16" s="22"/>
      <c r="B16" s="22"/>
      <c r="C16" s="22" t="s">
        <v>50</v>
      </c>
      <c r="D16" s="22"/>
      <c r="E16" s="22"/>
      <c r="F16" s="22"/>
      <c r="G16" s="26"/>
      <c r="H16" s="27"/>
      <c r="I16" s="26"/>
      <c r="J16" s="27"/>
      <c r="K16" s="26"/>
      <c r="L16" s="27"/>
      <c r="M16" s="28"/>
    </row>
    <row r="17" spans="1:13" ht="15.6" x14ac:dyDescent="0.3">
      <c r="A17" s="22"/>
      <c r="B17" s="22"/>
      <c r="C17" s="22"/>
      <c r="D17" s="22" t="s">
        <v>51</v>
      </c>
      <c r="E17" s="22"/>
      <c r="F17" s="22"/>
      <c r="G17" s="26">
        <v>177.26</v>
      </c>
      <c r="H17" s="27"/>
      <c r="I17" s="26">
        <v>176.26</v>
      </c>
      <c r="J17" s="27"/>
      <c r="K17" s="26">
        <f>ROUND((G17-I17),5)</f>
        <v>1</v>
      </c>
      <c r="L17" s="27"/>
      <c r="M17" s="28">
        <f>ROUND(IF(G17=0, IF(I17=0, 0, SIGN(-I17)), IF(I17=0, SIGN(G17), (G17-I17)/ABS(I17))),5)</f>
        <v>5.6699999999999997E-3</v>
      </c>
    </row>
    <row r="18" spans="1:13" ht="15.6" x14ac:dyDescent="0.3">
      <c r="A18" s="22"/>
      <c r="B18" s="22"/>
      <c r="C18" s="22"/>
      <c r="D18" s="22" t="s">
        <v>52</v>
      </c>
      <c r="E18" s="22"/>
      <c r="F18" s="22"/>
      <c r="G18" s="26">
        <v>33101.839999999997</v>
      </c>
      <c r="H18" s="27"/>
      <c r="I18" s="26">
        <v>16538.68</v>
      </c>
      <c r="J18" s="27"/>
      <c r="K18" s="26">
        <f>ROUND((G18-I18),5)</f>
        <v>16563.16</v>
      </c>
      <c r="L18" s="27"/>
      <c r="M18" s="28">
        <f>ROUND(IF(G18=0, IF(I18=0, 0, SIGN(-I18)), IF(I18=0, SIGN(G18), (G18-I18)/ABS(I18))),5)</f>
        <v>1.0014799999999999</v>
      </c>
    </row>
    <row r="19" spans="1:13" ht="16.2" thickBot="1" x14ac:dyDescent="0.35">
      <c r="A19" s="22"/>
      <c r="B19" s="22"/>
      <c r="C19" s="22"/>
      <c r="D19" s="22" t="s">
        <v>53</v>
      </c>
      <c r="E19" s="22"/>
      <c r="F19" s="22"/>
      <c r="G19" s="26">
        <v>540</v>
      </c>
      <c r="H19" s="27"/>
      <c r="I19" s="26">
        <v>540</v>
      </c>
      <c r="J19" s="27"/>
      <c r="K19" s="26">
        <f>ROUND((G19-I19),5)</f>
        <v>0</v>
      </c>
      <c r="L19" s="27"/>
      <c r="M19" s="28">
        <f>ROUND(IF(G19=0, IF(I19=0, 0, SIGN(-I19)), IF(I19=0, SIGN(G19), (G19-I19)/ABS(I19))),5)</f>
        <v>0</v>
      </c>
    </row>
    <row r="20" spans="1:13" ht="16.2" thickBot="1" x14ac:dyDescent="0.35">
      <c r="A20" s="22"/>
      <c r="B20" s="22"/>
      <c r="C20" s="22" t="s">
        <v>54</v>
      </c>
      <c r="D20" s="22"/>
      <c r="E20" s="22"/>
      <c r="F20" s="22"/>
      <c r="G20" s="31">
        <f>ROUND(SUM(G16:G19),5)</f>
        <v>33819.1</v>
      </c>
      <c r="H20" s="27"/>
      <c r="I20" s="31">
        <f>ROUND(SUM(I16:I19),5)</f>
        <v>17254.939999999999</v>
      </c>
      <c r="J20" s="27"/>
      <c r="K20" s="31">
        <f>ROUND((G20-I20),5)</f>
        <v>16564.16</v>
      </c>
      <c r="L20" s="27"/>
      <c r="M20" s="32">
        <f>ROUND(IF(G20=0, IF(I20=0, 0, SIGN(-I20)), IF(I20=0, SIGN(G20), (G20-I20)/ABS(I20))),5)</f>
        <v>0.95996999999999999</v>
      </c>
    </row>
    <row r="21" spans="1:13" ht="15.6" x14ac:dyDescent="0.3">
      <c r="A21" s="22"/>
      <c r="B21" s="22" t="s">
        <v>55</v>
      </c>
      <c r="C21" s="22"/>
      <c r="D21" s="22"/>
      <c r="E21" s="22"/>
      <c r="F21" s="22"/>
      <c r="G21" s="26">
        <f>ROUND(G3+G12+G15+G20,5)</f>
        <v>1143493.07</v>
      </c>
      <c r="H21" s="27"/>
      <c r="I21" s="26">
        <f>ROUND(I3+I12+I15+I20,5)</f>
        <v>1009826.81</v>
      </c>
      <c r="J21" s="27"/>
      <c r="K21" s="26">
        <f>ROUND((G21-I21),5)</f>
        <v>133666.26</v>
      </c>
      <c r="L21" s="27"/>
      <c r="M21" s="28">
        <f>ROUND(IF(G21=0, IF(I21=0, 0, SIGN(-I21)), IF(I21=0, SIGN(G21), (G21-I21)/ABS(I21))),5)</f>
        <v>0.13236999999999999</v>
      </c>
    </row>
    <row r="22" spans="1:13" ht="15.6" x14ac:dyDescent="0.3">
      <c r="A22" s="22"/>
      <c r="B22" s="22" t="s">
        <v>56</v>
      </c>
      <c r="C22" s="22"/>
      <c r="D22" s="22"/>
      <c r="E22" s="22"/>
      <c r="F22" s="22"/>
      <c r="G22" s="26"/>
      <c r="H22" s="27"/>
      <c r="I22" s="26"/>
      <c r="J22" s="27"/>
      <c r="K22" s="26"/>
      <c r="L22" s="27"/>
      <c r="M22" s="28"/>
    </row>
    <row r="23" spans="1:13" ht="15.6" x14ac:dyDescent="0.3">
      <c r="A23" s="22"/>
      <c r="B23" s="22"/>
      <c r="C23" s="22" t="s">
        <v>57</v>
      </c>
      <c r="D23" s="22"/>
      <c r="E23" s="22"/>
      <c r="F23" s="22"/>
      <c r="G23" s="26">
        <v>0</v>
      </c>
      <c r="H23" s="27"/>
      <c r="I23" s="26">
        <v>48490.31</v>
      </c>
      <c r="J23" s="27"/>
      <c r="K23" s="26">
        <f>ROUND((G23-I23),5)</f>
        <v>-48490.31</v>
      </c>
      <c r="L23" s="27"/>
      <c r="M23" s="28">
        <f>ROUND(IF(G23=0, IF(I23=0, 0, SIGN(-I23)), IF(I23=0, SIGN(G23), (G23-I23)/ABS(I23))),5)</f>
        <v>-1</v>
      </c>
    </row>
    <row r="24" spans="1:13" ht="15.6" x14ac:dyDescent="0.3">
      <c r="A24" s="22"/>
      <c r="B24" s="22"/>
      <c r="C24" s="22" t="s">
        <v>58</v>
      </c>
      <c r="D24" s="22"/>
      <c r="E24" s="22"/>
      <c r="F24" s="22"/>
      <c r="G24" s="26"/>
      <c r="H24" s="27"/>
      <c r="I24" s="26"/>
      <c r="J24" s="27"/>
      <c r="K24" s="26"/>
      <c r="L24" s="27"/>
      <c r="M24" s="28"/>
    </row>
    <row r="25" spans="1:13" ht="15.6" x14ac:dyDescent="0.3">
      <c r="A25" s="22"/>
      <c r="B25" s="22"/>
      <c r="C25" s="22"/>
      <c r="D25" s="22" t="s">
        <v>59</v>
      </c>
      <c r="E25" s="22"/>
      <c r="F25" s="22"/>
      <c r="G25" s="26">
        <v>0</v>
      </c>
      <c r="H25" s="27"/>
      <c r="I25" s="26">
        <v>106686.2</v>
      </c>
      <c r="J25" s="27"/>
      <c r="K25" s="26">
        <f t="shared" ref="K25:K50" si="2">ROUND((G25-I25),5)</f>
        <v>-106686.2</v>
      </c>
      <c r="L25" s="27"/>
      <c r="M25" s="28">
        <f t="shared" ref="M25:M50" si="3">ROUND(IF(G25=0, IF(I25=0, 0, SIGN(-I25)), IF(I25=0, SIGN(G25), (G25-I25)/ABS(I25))),5)</f>
        <v>-1</v>
      </c>
    </row>
    <row r="26" spans="1:13" ht="15.6" x14ac:dyDescent="0.3">
      <c r="A26" s="22"/>
      <c r="B26" s="22"/>
      <c r="C26" s="22"/>
      <c r="D26" s="22" t="s">
        <v>60</v>
      </c>
      <c r="E26" s="22"/>
      <c r="F26" s="22"/>
      <c r="G26" s="26">
        <v>28459</v>
      </c>
      <c r="H26" s="27"/>
      <c r="I26" s="26">
        <v>0</v>
      </c>
      <c r="J26" s="27"/>
      <c r="K26" s="26">
        <f t="shared" si="2"/>
        <v>28459</v>
      </c>
      <c r="L26" s="27"/>
      <c r="M26" s="28">
        <f t="shared" si="3"/>
        <v>1</v>
      </c>
    </row>
    <row r="27" spans="1:13" ht="15.6" x14ac:dyDescent="0.3">
      <c r="A27" s="22"/>
      <c r="B27" s="22"/>
      <c r="C27" s="22"/>
      <c r="D27" s="22" t="s">
        <v>61</v>
      </c>
      <c r="E27" s="22"/>
      <c r="F27" s="22"/>
      <c r="G27" s="26">
        <v>28749.97</v>
      </c>
      <c r="H27" s="27"/>
      <c r="I27" s="26">
        <v>0</v>
      </c>
      <c r="J27" s="27"/>
      <c r="K27" s="26">
        <f t="shared" si="2"/>
        <v>28749.97</v>
      </c>
      <c r="L27" s="27"/>
      <c r="M27" s="28">
        <f t="shared" si="3"/>
        <v>1</v>
      </c>
    </row>
    <row r="28" spans="1:13" ht="15.6" x14ac:dyDescent="0.3">
      <c r="A28" s="22"/>
      <c r="B28" s="22"/>
      <c r="C28" s="22"/>
      <c r="D28" s="22" t="s">
        <v>62</v>
      </c>
      <c r="E28" s="22"/>
      <c r="F28" s="22"/>
      <c r="G28" s="26">
        <v>24760.11</v>
      </c>
      <c r="H28" s="27"/>
      <c r="I28" s="26">
        <v>24760.11</v>
      </c>
      <c r="J28" s="27"/>
      <c r="K28" s="26">
        <f t="shared" si="2"/>
        <v>0</v>
      </c>
      <c r="L28" s="27"/>
      <c r="M28" s="28">
        <f t="shared" si="3"/>
        <v>0</v>
      </c>
    </row>
    <row r="29" spans="1:13" ht="15.6" x14ac:dyDescent="0.3">
      <c r="A29" s="22"/>
      <c r="B29" s="22"/>
      <c r="C29" s="22"/>
      <c r="D29" s="22" t="s">
        <v>63</v>
      </c>
      <c r="E29" s="22"/>
      <c r="F29" s="22"/>
      <c r="G29" s="26">
        <v>83721.59</v>
      </c>
      <c r="H29" s="27"/>
      <c r="I29" s="26">
        <v>83721.59</v>
      </c>
      <c r="J29" s="27"/>
      <c r="K29" s="26">
        <f t="shared" si="2"/>
        <v>0</v>
      </c>
      <c r="L29" s="27"/>
      <c r="M29" s="28">
        <f t="shared" si="3"/>
        <v>0</v>
      </c>
    </row>
    <row r="30" spans="1:13" ht="15.6" x14ac:dyDescent="0.3">
      <c r="A30" s="22"/>
      <c r="B30" s="22"/>
      <c r="C30" s="22"/>
      <c r="D30" s="22" t="s">
        <v>64</v>
      </c>
      <c r="E30" s="22"/>
      <c r="F30" s="22"/>
      <c r="G30" s="26">
        <v>34229.01</v>
      </c>
      <c r="H30" s="27"/>
      <c r="I30" s="26">
        <v>34229.01</v>
      </c>
      <c r="J30" s="27"/>
      <c r="K30" s="26">
        <f t="shared" si="2"/>
        <v>0</v>
      </c>
      <c r="L30" s="27"/>
      <c r="M30" s="28">
        <f t="shared" si="3"/>
        <v>0</v>
      </c>
    </row>
    <row r="31" spans="1:13" ht="15.6" x14ac:dyDescent="0.3">
      <c r="A31" s="22"/>
      <c r="B31" s="22"/>
      <c r="C31" s="22"/>
      <c r="D31" s="22" t="s">
        <v>65</v>
      </c>
      <c r="E31" s="22"/>
      <c r="F31" s="22"/>
      <c r="G31" s="26">
        <v>18717.32</v>
      </c>
      <c r="H31" s="27"/>
      <c r="I31" s="26">
        <v>18717.32</v>
      </c>
      <c r="J31" s="27"/>
      <c r="K31" s="26">
        <f t="shared" si="2"/>
        <v>0</v>
      </c>
      <c r="L31" s="27"/>
      <c r="M31" s="28">
        <f t="shared" si="3"/>
        <v>0</v>
      </c>
    </row>
    <row r="32" spans="1:13" ht="15.6" x14ac:dyDescent="0.3">
      <c r="A32" s="22"/>
      <c r="B32" s="22"/>
      <c r="C32" s="22"/>
      <c r="D32" s="22" t="s">
        <v>66</v>
      </c>
      <c r="E32" s="22"/>
      <c r="F32" s="22"/>
      <c r="G32" s="26">
        <v>10000</v>
      </c>
      <c r="H32" s="27"/>
      <c r="I32" s="26">
        <v>10000</v>
      </c>
      <c r="J32" s="27"/>
      <c r="K32" s="26">
        <f t="shared" si="2"/>
        <v>0</v>
      </c>
      <c r="L32" s="27"/>
      <c r="M32" s="28">
        <f t="shared" si="3"/>
        <v>0</v>
      </c>
    </row>
    <row r="33" spans="1:13" ht="15.6" x14ac:dyDescent="0.3">
      <c r="A33" s="22"/>
      <c r="B33" s="22"/>
      <c r="C33" s="22"/>
      <c r="D33" s="22" t="s">
        <v>67</v>
      </c>
      <c r="E33" s="22"/>
      <c r="F33" s="22"/>
      <c r="G33" s="26">
        <v>80263.070000000007</v>
      </c>
      <c r="H33" s="27"/>
      <c r="I33" s="26">
        <v>80263.070000000007</v>
      </c>
      <c r="J33" s="27"/>
      <c r="K33" s="26">
        <f t="shared" si="2"/>
        <v>0</v>
      </c>
      <c r="L33" s="27"/>
      <c r="M33" s="28">
        <f t="shared" si="3"/>
        <v>0</v>
      </c>
    </row>
    <row r="34" spans="1:13" ht="15.6" x14ac:dyDescent="0.3">
      <c r="A34" s="22"/>
      <c r="B34" s="22"/>
      <c r="C34" s="22"/>
      <c r="D34" s="22" t="s">
        <v>68</v>
      </c>
      <c r="E34" s="22"/>
      <c r="F34" s="22"/>
      <c r="G34" s="26">
        <v>356682.44</v>
      </c>
      <c r="H34" s="27"/>
      <c r="I34" s="26">
        <v>221976.86</v>
      </c>
      <c r="J34" s="27"/>
      <c r="K34" s="26">
        <f t="shared" si="2"/>
        <v>134705.57999999999</v>
      </c>
      <c r="L34" s="27"/>
      <c r="M34" s="28">
        <f t="shared" si="3"/>
        <v>0.60685</v>
      </c>
    </row>
    <row r="35" spans="1:13" ht="15.6" x14ac:dyDescent="0.3">
      <c r="A35" s="22"/>
      <c r="B35" s="22"/>
      <c r="C35" s="22"/>
      <c r="D35" s="22" t="s">
        <v>69</v>
      </c>
      <c r="E35" s="22"/>
      <c r="F35" s="22"/>
      <c r="G35" s="26">
        <v>10213.64</v>
      </c>
      <c r="H35" s="27"/>
      <c r="I35" s="26">
        <v>10213.64</v>
      </c>
      <c r="J35" s="27"/>
      <c r="K35" s="26">
        <f t="shared" si="2"/>
        <v>0</v>
      </c>
      <c r="L35" s="27"/>
      <c r="M35" s="28">
        <f t="shared" si="3"/>
        <v>0</v>
      </c>
    </row>
    <row r="36" spans="1:13" ht="15.6" x14ac:dyDescent="0.3">
      <c r="A36" s="22"/>
      <c r="B36" s="22"/>
      <c r="C36" s="22"/>
      <c r="D36" s="22" t="s">
        <v>70</v>
      </c>
      <c r="E36" s="22"/>
      <c r="F36" s="22"/>
      <c r="G36" s="26">
        <v>26000</v>
      </c>
      <c r="H36" s="27"/>
      <c r="I36" s="26">
        <v>26000</v>
      </c>
      <c r="J36" s="27"/>
      <c r="K36" s="26">
        <f t="shared" si="2"/>
        <v>0</v>
      </c>
      <c r="L36" s="27"/>
      <c r="M36" s="28">
        <f t="shared" si="3"/>
        <v>0</v>
      </c>
    </row>
    <row r="37" spans="1:13" ht="15.6" x14ac:dyDescent="0.3">
      <c r="A37" s="22"/>
      <c r="B37" s="22"/>
      <c r="C37" s="22"/>
      <c r="D37" s="22" t="s">
        <v>71</v>
      </c>
      <c r="E37" s="22"/>
      <c r="F37" s="22"/>
      <c r="G37" s="26">
        <v>39648.050000000003</v>
      </c>
      <c r="H37" s="27"/>
      <c r="I37" s="26">
        <v>39648.050000000003</v>
      </c>
      <c r="J37" s="27"/>
      <c r="K37" s="26">
        <f t="shared" si="2"/>
        <v>0</v>
      </c>
      <c r="L37" s="27"/>
      <c r="M37" s="28">
        <f t="shared" si="3"/>
        <v>0</v>
      </c>
    </row>
    <row r="38" spans="1:13" ht="15.6" x14ac:dyDescent="0.3">
      <c r="A38" s="22"/>
      <c r="B38" s="22"/>
      <c r="C38" s="22"/>
      <c r="D38" s="22" t="s">
        <v>72</v>
      </c>
      <c r="E38" s="22"/>
      <c r="F38" s="22"/>
      <c r="G38" s="26">
        <v>13682.55</v>
      </c>
      <c r="H38" s="27"/>
      <c r="I38" s="26">
        <v>13891.77</v>
      </c>
      <c r="J38" s="27"/>
      <c r="K38" s="26">
        <f t="shared" si="2"/>
        <v>-209.22</v>
      </c>
      <c r="L38" s="27"/>
      <c r="M38" s="28">
        <f t="shared" si="3"/>
        <v>-1.506E-2</v>
      </c>
    </row>
    <row r="39" spans="1:13" ht="15.6" x14ac:dyDescent="0.3">
      <c r="A39" s="22"/>
      <c r="B39" s="22"/>
      <c r="C39" s="22"/>
      <c r="D39" s="22" t="s">
        <v>73</v>
      </c>
      <c r="E39" s="22"/>
      <c r="F39" s="22"/>
      <c r="G39" s="26">
        <v>2887.12</v>
      </c>
      <c r="H39" s="27"/>
      <c r="I39" s="26">
        <v>2887.12</v>
      </c>
      <c r="J39" s="27"/>
      <c r="K39" s="26">
        <f t="shared" si="2"/>
        <v>0</v>
      </c>
      <c r="L39" s="27"/>
      <c r="M39" s="28">
        <f t="shared" si="3"/>
        <v>0</v>
      </c>
    </row>
    <row r="40" spans="1:13" ht="15.6" x14ac:dyDescent="0.3">
      <c r="A40" s="22"/>
      <c r="B40" s="22"/>
      <c r="C40" s="22"/>
      <c r="D40" s="22" t="s">
        <v>74</v>
      </c>
      <c r="E40" s="22"/>
      <c r="F40" s="22"/>
      <c r="G40" s="26">
        <v>5945.33</v>
      </c>
      <c r="H40" s="27"/>
      <c r="I40" s="26">
        <v>5945.33</v>
      </c>
      <c r="J40" s="27"/>
      <c r="K40" s="26">
        <f t="shared" si="2"/>
        <v>0</v>
      </c>
      <c r="L40" s="27"/>
      <c r="M40" s="28">
        <f t="shared" si="3"/>
        <v>0</v>
      </c>
    </row>
    <row r="41" spans="1:13" ht="15.6" x14ac:dyDescent="0.3">
      <c r="A41" s="22"/>
      <c r="B41" s="22"/>
      <c r="C41" s="22"/>
      <c r="D41" s="22" t="s">
        <v>75</v>
      </c>
      <c r="E41" s="22"/>
      <c r="F41" s="22"/>
      <c r="G41" s="26">
        <v>1419.97</v>
      </c>
      <c r="H41" s="27"/>
      <c r="I41" s="26">
        <v>1419.97</v>
      </c>
      <c r="J41" s="27"/>
      <c r="K41" s="26">
        <f t="shared" si="2"/>
        <v>0</v>
      </c>
      <c r="L41" s="27"/>
      <c r="M41" s="28">
        <f t="shared" si="3"/>
        <v>0</v>
      </c>
    </row>
    <row r="42" spans="1:13" ht="15.6" x14ac:dyDescent="0.3">
      <c r="A42" s="22"/>
      <c r="B42" s="22"/>
      <c r="C42" s="22"/>
      <c r="D42" s="22" t="s">
        <v>76</v>
      </c>
      <c r="E42" s="22"/>
      <c r="F42" s="22"/>
      <c r="G42" s="26">
        <v>10887.56</v>
      </c>
      <c r="H42" s="27"/>
      <c r="I42" s="26">
        <v>10887.56</v>
      </c>
      <c r="J42" s="27"/>
      <c r="K42" s="26">
        <f t="shared" si="2"/>
        <v>0</v>
      </c>
      <c r="L42" s="27"/>
      <c r="M42" s="28">
        <f t="shared" si="3"/>
        <v>0</v>
      </c>
    </row>
    <row r="43" spans="1:13" ht="15.6" x14ac:dyDescent="0.3">
      <c r="A43" s="22"/>
      <c r="B43" s="22"/>
      <c r="C43" s="22"/>
      <c r="D43" s="22" t="s">
        <v>77</v>
      </c>
      <c r="E43" s="22"/>
      <c r="F43" s="22"/>
      <c r="G43" s="26">
        <v>4953.6400000000003</v>
      </c>
      <c r="H43" s="27"/>
      <c r="I43" s="26">
        <v>4953.6400000000003</v>
      </c>
      <c r="J43" s="27"/>
      <c r="K43" s="26">
        <f t="shared" si="2"/>
        <v>0</v>
      </c>
      <c r="L43" s="27"/>
      <c r="M43" s="28">
        <f t="shared" si="3"/>
        <v>0</v>
      </c>
    </row>
    <row r="44" spans="1:13" ht="15.6" x14ac:dyDescent="0.3">
      <c r="A44" s="22"/>
      <c r="B44" s="22"/>
      <c r="C44" s="22"/>
      <c r="D44" s="22" t="s">
        <v>78</v>
      </c>
      <c r="E44" s="22"/>
      <c r="F44" s="22"/>
      <c r="G44" s="26">
        <v>7998.82</v>
      </c>
      <c r="H44" s="27"/>
      <c r="I44" s="26">
        <v>7998.82</v>
      </c>
      <c r="J44" s="27"/>
      <c r="K44" s="26">
        <f t="shared" si="2"/>
        <v>0</v>
      </c>
      <c r="L44" s="27"/>
      <c r="M44" s="28">
        <f t="shared" si="3"/>
        <v>0</v>
      </c>
    </row>
    <row r="45" spans="1:13" ht="15.6" x14ac:dyDescent="0.3">
      <c r="A45" s="22"/>
      <c r="B45" s="22"/>
      <c r="C45" s="22"/>
      <c r="D45" s="22" t="s">
        <v>79</v>
      </c>
      <c r="E45" s="22"/>
      <c r="F45" s="22"/>
      <c r="G45" s="26">
        <v>750</v>
      </c>
      <c r="H45" s="27"/>
      <c r="I45" s="26">
        <v>750</v>
      </c>
      <c r="J45" s="27"/>
      <c r="K45" s="26">
        <f t="shared" si="2"/>
        <v>0</v>
      </c>
      <c r="L45" s="27"/>
      <c r="M45" s="28">
        <f t="shared" si="3"/>
        <v>0</v>
      </c>
    </row>
    <row r="46" spans="1:13" ht="15.6" x14ac:dyDescent="0.3">
      <c r="A46" s="22"/>
      <c r="B46" s="22"/>
      <c r="C46" s="22"/>
      <c r="D46" s="22" t="s">
        <v>80</v>
      </c>
      <c r="E46" s="22"/>
      <c r="F46" s="22"/>
      <c r="G46" s="26">
        <v>1427.05</v>
      </c>
      <c r="H46" s="27"/>
      <c r="I46" s="26">
        <v>2226.0500000000002</v>
      </c>
      <c r="J46" s="27"/>
      <c r="K46" s="26">
        <f t="shared" si="2"/>
        <v>-799</v>
      </c>
      <c r="L46" s="27"/>
      <c r="M46" s="28">
        <f t="shared" si="3"/>
        <v>-0.35893000000000003</v>
      </c>
    </row>
    <row r="47" spans="1:13" ht="15.6" x14ac:dyDescent="0.3">
      <c r="A47" s="22"/>
      <c r="B47" s="22"/>
      <c r="C47" s="22"/>
      <c r="D47" s="22" t="s">
        <v>81</v>
      </c>
      <c r="E47" s="22"/>
      <c r="F47" s="22"/>
      <c r="G47" s="26">
        <v>0</v>
      </c>
      <c r="H47" s="27"/>
      <c r="I47" s="26">
        <v>10</v>
      </c>
      <c r="J47" s="27"/>
      <c r="K47" s="26">
        <f t="shared" si="2"/>
        <v>-10</v>
      </c>
      <c r="L47" s="27"/>
      <c r="M47" s="28">
        <f t="shared" si="3"/>
        <v>-1</v>
      </c>
    </row>
    <row r="48" spans="1:13" ht="15.6" x14ac:dyDescent="0.3">
      <c r="A48" s="22"/>
      <c r="B48" s="22"/>
      <c r="C48" s="22"/>
      <c r="D48" s="22" t="s">
        <v>82</v>
      </c>
      <c r="E48" s="22"/>
      <c r="F48" s="22"/>
      <c r="G48" s="26">
        <v>21732</v>
      </c>
      <c r="H48" s="27"/>
      <c r="I48" s="26">
        <v>21732</v>
      </c>
      <c r="J48" s="27"/>
      <c r="K48" s="26">
        <f t="shared" si="2"/>
        <v>0</v>
      </c>
      <c r="L48" s="27"/>
      <c r="M48" s="28">
        <f t="shared" si="3"/>
        <v>0</v>
      </c>
    </row>
    <row r="49" spans="1:13" ht="16.2" thickBot="1" x14ac:dyDescent="0.35">
      <c r="A49" s="22"/>
      <c r="B49" s="22"/>
      <c r="C49" s="22"/>
      <c r="D49" s="22" t="s">
        <v>83</v>
      </c>
      <c r="E49" s="22"/>
      <c r="F49" s="22"/>
      <c r="G49" s="29">
        <v>12087.58</v>
      </c>
      <c r="H49" s="27"/>
      <c r="I49" s="29">
        <v>12087.58</v>
      </c>
      <c r="J49" s="27"/>
      <c r="K49" s="29">
        <f t="shared" si="2"/>
        <v>0</v>
      </c>
      <c r="L49" s="27"/>
      <c r="M49" s="30">
        <f t="shared" si="3"/>
        <v>0</v>
      </c>
    </row>
    <row r="50" spans="1:13" ht="15.6" x14ac:dyDescent="0.3">
      <c r="A50" s="22"/>
      <c r="B50" s="22"/>
      <c r="C50" s="22" t="s">
        <v>84</v>
      </c>
      <c r="D50" s="22"/>
      <c r="E50" s="22"/>
      <c r="F50" s="22"/>
      <c r="G50" s="26">
        <f>ROUND(SUM(G24:G49),5)</f>
        <v>825215.82</v>
      </c>
      <c r="H50" s="27"/>
      <c r="I50" s="26">
        <f>ROUND(SUM(I24:I49),5)</f>
        <v>741005.69</v>
      </c>
      <c r="J50" s="27"/>
      <c r="K50" s="26">
        <f t="shared" si="2"/>
        <v>84210.13</v>
      </c>
      <c r="L50" s="27"/>
      <c r="M50" s="28">
        <f t="shared" si="3"/>
        <v>0.11364</v>
      </c>
    </row>
    <row r="51" spans="1:13" ht="15.6" x14ac:dyDescent="0.3">
      <c r="A51" s="22"/>
      <c r="B51" s="22"/>
      <c r="C51" s="22" t="s">
        <v>85</v>
      </c>
      <c r="D51" s="22"/>
      <c r="E51" s="22"/>
      <c r="F51" s="22"/>
      <c r="G51" s="26"/>
      <c r="H51" s="27"/>
      <c r="I51" s="26"/>
      <c r="J51" s="27"/>
      <c r="K51" s="26"/>
      <c r="L51" s="27"/>
      <c r="M51" s="28"/>
    </row>
    <row r="52" spans="1:13" ht="15.6" x14ac:dyDescent="0.3">
      <c r="A52" s="22"/>
      <c r="B52" s="22"/>
      <c r="C52" s="22"/>
      <c r="D52" s="22" t="s">
        <v>86</v>
      </c>
      <c r="E52" s="22"/>
      <c r="F52" s="22"/>
      <c r="G52" s="26">
        <v>-4847.2</v>
      </c>
      <c r="H52" s="27"/>
      <c r="I52" s="26">
        <v>-4847.2</v>
      </c>
      <c r="J52" s="27"/>
      <c r="K52" s="26">
        <f t="shared" ref="K52:K60" si="4">ROUND((G52-I52),5)</f>
        <v>0</v>
      </c>
      <c r="L52" s="27"/>
      <c r="M52" s="28">
        <f t="shared" ref="M52:M60" si="5">ROUND(IF(G52=0, IF(I52=0, 0, SIGN(-I52)), IF(I52=0, SIGN(G52), (G52-I52)/ABS(I52))),5)</f>
        <v>0</v>
      </c>
    </row>
    <row r="53" spans="1:13" ht="15.6" x14ac:dyDescent="0.3">
      <c r="A53" s="22"/>
      <c r="B53" s="22"/>
      <c r="C53" s="22"/>
      <c r="D53" s="22" t="s">
        <v>87</v>
      </c>
      <c r="E53" s="22"/>
      <c r="F53" s="22"/>
      <c r="G53" s="26">
        <v>-1215.69</v>
      </c>
      <c r="H53" s="27"/>
      <c r="I53" s="26">
        <v>-1215.69</v>
      </c>
      <c r="J53" s="27"/>
      <c r="K53" s="26">
        <f t="shared" si="4"/>
        <v>0</v>
      </c>
      <c r="L53" s="27"/>
      <c r="M53" s="28">
        <f t="shared" si="5"/>
        <v>0</v>
      </c>
    </row>
    <row r="54" spans="1:13" ht="15.6" x14ac:dyDescent="0.3">
      <c r="A54" s="22"/>
      <c r="B54" s="22"/>
      <c r="C54" s="22"/>
      <c r="D54" s="22" t="s">
        <v>88</v>
      </c>
      <c r="E54" s="22"/>
      <c r="F54" s="22"/>
      <c r="G54" s="26">
        <v>-143746.37</v>
      </c>
      <c r="H54" s="27"/>
      <c r="I54" s="26">
        <v>-115433.51</v>
      </c>
      <c r="J54" s="27"/>
      <c r="K54" s="26">
        <f t="shared" si="4"/>
        <v>-28312.86</v>
      </c>
      <c r="L54" s="27"/>
      <c r="M54" s="28">
        <f t="shared" si="5"/>
        <v>-0.24526999999999999</v>
      </c>
    </row>
    <row r="55" spans="1:13" ht="15.6" x14ac:dyDescent="0.3">
      <c r="A55" s="22"/>
      <c r="B55" s="22"/>
      <c r="C55" s="22"/>
      <c r="D55" s="22" t="s">
        <v>89</v>
      </c>
      <c r="E55" s="22"/>
      <c r="F55" s="22"/>
      <c r="G55" s="26">
        <v>51439.23</v>
      </c>
      <c r="H55" s="27"/>
      <c r="I55" s="26">
        <v>58591.83</v>
      </c>
      <c r="J55" s="27"/>
      <c r="K55" s="26">
        <f t="shared" si="4"/>
        <v>-7152.6</v>
      </c>
      <c r="L55" s="27"/>
      <c r="M55" s="28">
        <f t="shared" si="5"/>
        <v>-0.12207999999999999</v>
      </c>
    </row>
    <row r="56" spans="1:13" ht="15.6" x14ac:dyDescent="0.3">
      <c r="A56" s="22"/>
      <c r="B56" s="22"/>
      <c r="C56" s="22"/>
      <c r="D56" s="22" t="s">
        <v>90</v>
      </c>
      <c r="E56" s="22"/>
      <c r="F56" s="22"/>
      <c r="G56" s="26">
        <v>-57769.63</v>
      </c>
      <c r="H56" s="27"/>
      <c r="I56" s="26">
        <v>-47848.5</v>
      </c>
      <c r="J56" s="27"/>
      <c r="K56" s="26">
        <f t="shared" si="4"/>
        <v>-9921.1299999999992</v>
      </c>
      <c r="L56" s="27"/>
      <c r="M56" s="28">
        <f t="shared" si="5"/>
        <v>-0.20734</v>
      </c>
    </row>
    <row r="57" spans="1:13" ht="15.6" x14ac:dyDescent="0.3">
      <c r="A57" s="22"/>
      <c r="B57" s="22"/>
      <c r="C57" s="22"/>
      <c r="D57" s="22" t="s">
        <v>91</v>
      </c>
      <c r="E57" s="22"/>
      <c r="F57" s="22"/>
      <c r="G57" s="26">
        <v>-37063.06</v>
      </c>
      <c r="H57" s="27"/>
      <c r="I57" s="26">
        <v>-32305.54</v>
      </c>
      <c r="J57" s="27"/>
      <c r="K57" s="26">
        <f t="shared" si="4"/>
        <v>-4757.5200000000004</v>
      </c>
      <c r="L57" s="27"/>
      <c r="M57" s="28">
        <f t="shared" si="5"/>
        <v>-0.14727000000000001</v>
      </c>
    </row>
    <row r="58" spans="1:13" ht="16.2" thickBot="1" x14ac:dyDescent="0.35">
      <c r="A58" s="22"/>
      <c r="B58" s="22"/>
      <c r="C58" s="22"/>
      <c r="D58" s="22" t="s">
        <v>92</v>
      </c>
      <c r="E58" s="22"/>
      <c r="F58" s="22"/>
      <c r="G58" s="26">
        <v>-29530.31</v>
      </c>
      <c r="H58" s="27"/>
      <c r="I58" s="26">
        <v>-29540.31</v>
      </c>
      <c r="J58" s="27"/>
      <c r="K58" s="26">
        <f t="shared" si="4"/>
        <v>10</v>
      </c>
      <c r="L58" s="27"/>
      <c r="M58" s="28">
        <f t="shared" si="5"/>
        <v>3.4000000000000002E-4</v>
      </c>
    </row>
    <row r="59" spans="1:13" ht="16.2" thickBot="1" x14ac:dyDescent="0.35">
      <c r="A59" s="22"/>
      <c r="B59" s="22"/>
      <c r="C59" s="22" t="s">
        <v>93</v>
      </c>
      <c r="D59" s="22"/>
      <c r="E59" s="22"/>
      <c r="F59" s="22"/>
      <c r="G59" s="31">
        <f>ROUND(SUM(G51:G58),5)</f>
        <v>-222733.03</v>
      </c>
      <c r="H59" s="27"/>
      <c r="I59" s="31">
        <f>ROUND(SUM(I51:I58),5)</f>
        <v>-172598.92</v>
      </c>
      <c r="J59" s="27"/>
      <c r="K59" s="31">
        <f t="shared" si="4"/>
        <v>-50134.11</v>
      </c>
      <c r="L59" s="27"/>
      <c r="M59" s="32">
        <f t="shared" si="5"/>
        <v>-0.29047000000000001</v>
      </c>
    </row>
    <row r="60" spans="1:13" ht="15.6" x14ac:dyDescent="0.3">
      <c r="A60" s="22"/>
      <c r="B60" s="22" t="s">
        <v>94</v>
      </c>
      <c r="C60" s="22"/>
      <c r="D60" s="22"/>
      <c r="E60" s="22"/>
      <c r="F60" s="22"/>
      <c r="G60" s="26">
        <f>ROUND(SUM(G22:G23)+G50+G59,5)</f>
        <v>602482.79</v>
      </c>
      <c r="H60" s="27"/>
      <c r="I60" s="26">
        <f>ROUND(SUM(I22:I23)+I50+I59,5)</f>
        <v>616897.07999999996</v>
      </c>
      <c r="J60" s="27"/>
      <c r="K60" s="26">
        <f t="shared" si="4"/>
        <v>-14414.29</v>
      </c>
      <c r="L60" s="27"/>
      <c r="M60" s="28">
        <f t="shared" si="5"/>
        <v>-2.3369999999999998E-2</v>
      </c>
    </row>
    <row r="61" spans="1:13" ht="15.6" x14ac:dyDescent="0.3">
      <c r="A61" s="22"/>
      <c r="B61" s="22" t="s">
        <v>95</v>
      </c>
      <c r="C61" s="22"/>
      <c r="D61" s="22"/>
      <c r="E61" s="22"/>
      <c r="F61" s="22"/>
      <c r="G61" s="26"/>
      <c r="H61" s="27"/>
      <c r="I61" s="26"/>
      <c r="J61" s="27"/>
      <c r="K61" s="26"/>
      <c r="L61" s="27"/>
      <c r="M61" s="28"/>
    </row>
    <row r="62" spans="1:13" ht="16.2" thickBot="1" x14ac:dyDescent="0.35">
      <c r="A62" s="22"/>
      <c r="B62" s="22"/>
      <c r="C62" s="22" t="s">
        <v>96</v>
      </c>
      <c r="D62" s="22"/>
      <c r="E62" s="22"/>
      <c r="F62" s="22"/>
      <c r="G62" s="26">
        <v>610492.31999999995</v>
      </c>
      <c r="H62" s="27"/>
      <c r="I62" s="26">
        <v>629463.4</v>
      </c>
      <c r="J62" s="27"/>
      <c r="K62" s="26">
        <f>ROUND((G62-I62),5)</f>
        <v>-18971.080000000002</v>
      </c>
      <c r="L62" s="27"/>
      <c r="M62" s="28">
        <f>ROUND(IF(G62=0, IF(I62=0, 0, SIGN(-I62)), IF(I62=0, SIGN(G62), (G62-I62)/ABS(I62))),5)</f>
        <v>-3.014E-2</v>
      </c>
    </row>
    <row r="63" spans="1:13" ht="16.2" thickBot="1" x14ac:dyDescent="0.35">
      <c r="A63" s="22"/>
      <c r="B63" s="22" t="s">
        <v>97</v>
      </c>
      <c r="C63" s="22"/>
      <c r="D63" s="22"/>
      <c r="E63" s="22"/>
      <c r="F63" s="22"/>
      <c r="G63" s="33">
        <f>ROUND(SUM(G61:G62),5)</f>
        <v>610492.31999999995</v>
      </c>
      <c r="H63" s="27"/>
      <c r="I63" s="33">
        <f>ROUND(SUM(I61:I62),5)</f>
        <v>629463.4</v>
      </c>
      <c r="J63" s="27"/>
      <c r="K63" s="33">
        <f>ROUND((G63-I63),5)</f>
        <v>-18971.080000000002</v>
      </c>
      <c r="L63" s="27"/>
      <c r="M63" s="34">
        <f>ROUND(IF(G63=0, IF(I63=0, 0, SIGN(-I63)), IF(I63=0, SIGN(G63), (G63-I63)/ABS(I63))),5)</f>
        <v>-3.014E-2</v>
      </c>
    </row>
    <row r="64" spans="1:13" ht="16.2" thickBot="1" x14ac:dyDescent="0.35">
      <c r="A64" s="22" t="s">
        <v>98</v>
      </c>
      <c r="B64" s="22"/>
      <c r="C64" s="22"/>
      <c r="D64" s="22"/>
      <c r="E64" s="22"/>
      <c r="F64" s="22"/>
      <c r="G64" s="35">
        <f>ROUND(G2+G21+G60+G63,5)</f>
        <v>2356468.1800000002</v>
      </c>
      <c r="H64" s="22"/>
      <c r="I64" s="35">
        <f>ROUND(I2+I21+I60+I63,5)</f>
        <v>2256187.29</v>
      </c>
      <c r="J64" s="22"/>
      <c r="K64" s="35">
        <f>ROUND((G64-I64),5)</f>
        <v>100280.89</v>
      </c>
      <c r="L64" s="22"/>
      <c r="M64" s="36">
        <f>ROUND(IF(G64=0, IF(I64=0, 0, SIGN(-I64)), IF(I64=0, SIGN(G64), (G64-I64)/ABS(I64))),5)</f>
        <v>4.4450000000000003E-2</v>
      </c>
    </row>
    <row r="65" spans="1:13" ht="16.2" thickTop="1" x14ac:dyDescent="0.3">
      <c r="A65" s="22" t="s">
        <v>99</v>
      </c>
      <c r="B65" s="22"/>
      <c r="C65" s="22"/>
      <c r="D65" s="22"/>
      <c r="E65" s="22"/>
      <c r="F65" s="22"/>
      <c r="G65" s="26"/>
      <c r="H65" s="27"/>
      <c r="I65" s="26"/>
      <c r="J65" s="27"/>
      <c r="K65" s="26"/>
      <c r="L65" s="27"/>
      <c r="M65" s="28"/>
    </row>
    <row r="66" spans="1:13" ht="15.6" x14ac:dyDescent="0.3">
      <c r="A66" s="22"/>
      <c r="B66" s="22" t="s">
        <v>100</v>
      </c>
      <c r="C66" s="22"/>
      <c r="D66" s="22"/>
      <c r="E66" s="22"/>
      <c r="F66" s="22"/>
      <c r="G66" s="26"/>
      <c r="H66" s="27"/>
      <c r="I66" s="26"/>
      <c r="J66" s="27"/>
      <c r="K66" s="26"/>
      <c r="L66" s="27"/>
      <c r="M66" s="28"/>
    </row>
    <row r="67" spans="1:13" ht="15.6" x14ac:dyDescent="0.3">
      <c r="A67" s="22"/>
      <c r="B67" s="22"/>
      <c r="C67" s="22" t="s">
        <v>101</v>
      </c>
      <c r="D67" s="22"/>
      <c r="E67" s="22"/>
      <c r="F67" s="22"/>
      <c r="G67" s="26"/>
      <c r="H67" s="27"/>
      <c r="I67" s="26"/>
      <c r="J67" s="27"/>
      <c r="K67" s="26"/>
      <c r="L67" s="27"/>
      <c r="M67" s="28"/>
    </row>
    <row r="68" spans="1:13" ht="15.6" x14ac:dyDescent="0.3">
      <c r="A68" s="22"/>
      <c r="B68" s="22"/>
      <c r="C68" s="22"/>
      <c r="D68" s="22" t="s">
        <v>102</v>
      </c>
      <c r="E68" s="22"/>
      <c r="F68" s="22"/>
      <c r="G68" s="26"/>
      <c r="H68" s="27"/>
      <c r="I68" s="26"/>
      <c r="J68" s="27"/>
      <c r="K68" s="26"/>
      <c r="L68" s="27"/>
      <c r="M68" s="28"/>
    </row>
    <row r="69" spans="1:13" ht="16.2" thickBot="1" x14ac:dyDescent="0.35">
      <c r="A69" s="22"/>
      <c r="B69" s="22"/>
      <c r="C69" s="22"/>
      <c r="D69" s="22"/>
      <c r="E69" s="22" t="s">
        <v>103</v>
      </c>
      <c r="F69" s="22"/>
      <c r="G69" s="29">
        <v>12237.79</v>
      </c>
      <c r="H69" s="27"/>
      <c r="I69" s="29">
        <v>29863.94</v>
      </c>
      <c r="J69" s="27"/>
      <c r="K69" s="29">
        <f>ROUND((G69-I69),5)</f>
        <v>-17626.150000000001</v>
      </c>
      <c r="L69" s="27"/>
      <c r="M69" s="30">
        <f>ROUND(IF(G69=0, IF(I69=0, 0, SIGN(-I69)), IF(I69=0, SIGN(G69), (G69-I69)/ABS(I69))),5)</f>
        <v>-0.59021999999999997</v>
      </c>
    </row>
    <row r="70" spans="1:13" ht="15.6" x14ac:dyDescent="0.3">
      <c r="A70" s="22"/>
      <c r="B70" s="22"/>
      <c r="C70" s="22"/>
      <c r="D70" s="22" t="s">
        <v>104</v>
      </c>
      <c r="E70" s="22"/>
      <c r="F70" s="22"/>
      <c r="G70" s="26">
        <f>ROUND(SUM(G68:G69),5)</f>
        <v>12237.79</v>
      </c>
      <c r="H70" s="27"/>
      <c r="I70" s="26">
        <f>ROUND(SUM(I68:I69),5)</f>
        <v>29863.94</v>
      </c>
      <c r="J70" s="27"/>
      <c r="K70" s="26">
        <f>ROUND((G70-I70),5)</f>
        <v>-17626.150000000001</v>
      </c>
      <c r="L70" s="27"/>
      <c r="M70" s="28">
        <f>ROUND(IF(G70=0, IF(I70=0, 0, SIGN(-I70)), IF(I70=0, SIGN(G70), (G70-I70)/ABS(I70))),5)</f>
        <v>-0.59021999999999997</v>
      </c>
    </row>
    <row r="71" spans="1:13" ht="15.6" x14ac:dyDescent="0.3">
      <c r="A71" s="22"/>
      <c r="B71" s="22"/>
      <c r="C71" s="22"/>
      <c r="D71" s="22" t="s">
        <v>105</v>
      </c>
      <c r="E71" s="22"/>
      <c r="F71" s="22"/>
      <c r="G71" s="26"/>
      <c r="H71" s="27"/>
      <c r="I71" s="26"/>
      <c r="J71" s="27"/>
      <c r="K71" s="26"/>
      <c r="L71" s="27"/>
      <c r="M71" s="28"/>
    </row>
    <row r="72" spans="1:13" ht="15.6" x14ac:dyDescent="0.3">
      <c r="A72" s="22"/>
      <c r="B72" s="22"/>
      <c r="C72" s="22"/>
      <c r="D72" s="22"/>
      <c r="E72" s="22" t="s">
        <v>106</v>
      </c>
      <c r="F72" s="22"/>
      <c r="G72" s="26">
        <v>0</v>
      </c>
      <c r="H72" s="27"/>
      <c r="I72" s="26">
        <v>8668.15</v>
      </c>
      <c r="J72" s="27"/>
      <c r="K72" s="26">
        <f>ROUND((G72-I72),5)</f>
        <v>-8668.15</v>
      </c>
      <c r="L72" s="27"/>
      <c r="M72" s="28">
        <f>ROUND(IF(G72=0, IF(I72=0, 0, SIGN(-I72)), IF(I72=0, SIGN(G72), (G72-I72)/ABS(I72))),5)</f>
        <v>-1</v>
      </c>
    </row>
    <row r="73" spans="1:13" ht="15.6" x14ac:dyDescent="0.3">
      <c r="A73" s="22"/>
      <c r="B73" s="22"/>
      <c r="C73" s="22"/>
      <c r="D73" s="22"/>
      <c r="E73" s="22" t="s">
        <v>107</v>
      </c>
      <c r="F73" s="22"/>
      <c r="G73" s="26">
        <v>0</v>
      </c>
      <c r="H73" s="27"/>
      <c r="I73" s="26">
        <v>-2076.6999999999998</v>
      </c>
      <c r="J73" s="27"/>
      <c r="K73" s="26">
        <f>ROUND((G73-I73),5)</f>
        <v>2076.6999999999998</v>
      </c>
      <c r="L73" s="27"/>
      <c r="M73" s="28">
        <f>ROUND(IF(G73=0, IF(I73=0, 0, SIGN(-I73)), IF(I73=0, SIGN(G73), (G73-I73)/ABS(I73))),5)</f>
        <v>1</v>
      </c>
    </row>
    <row r="74" spans="1:13" ht="15.6" x14ac:dyDescent="0.3">
      <c r="A74" s="22"/>
      <c r="B74" s="22"/>
      <c r="C74" s="22"/>
      <c r="D74" s="22"/>
      <c r="E74" s="22" t="s">
        <v>108</v>
      </c>
      <c r="F74" s="22"/>
      <c r="G74" s="26"/>
      <c r="H74" s="27"/>
      <c r="I74" s="26"/>
      <c r="J74" s="27"/>
      <c r="K74" s="26"/>
      <c r="L74" s="27"/>
      <c r="M74" s="28"/>
    </row>
    <row r="75" spans="1:13" ht="15.6" x14ac:dyDescent="0.3">
      <c r="A75" s="22"/>
      <c r="B75" s="22"/>
      <c r="C75" s="22"/>
      <c r="D75" s="22"/>
      <c r="E75" s="22"/>
      <c r="F75" s="22" t="s">
        <v>109</v>
      </c>
      <c r="G75" s="26">
        <v>80</v>
      </c>
      <c r="H75" s="27"/>
      <c r="I75" s="26">
        <v>0</v>
      </c>
      <c r="J75" s="27"/>
      <c r="K75" s="26">
        <f t="shared" ref="K75:K92" si="6">ROUND((G75-I75),5)</f>
        <v>80</v>
      </c>
      <c r="L75" s="27"/>
      <c r="M75" s="28">
        <f t="shared" ref="M75:M92" si="7">ROUND(IF(G75=0, IF(I75=0, 0, SIGN(-I75)), IF(I75=0, SIGN(G75), (G75-I75)/ABS(I75))),5)</f>
        <v>1</v>
      </c>
    </row>
    <row r="76" spans="1:13" ht="15.6" x14ac:dyDescent="0.3">
      <c r="A76" s="22"/>
      <c r="B76" s="22"/>
      <c r="C76" s="22"/>
      <c r="D76" s="22"/>
      <c r="E76" s="22"/>
      <c r="F76" s="22" t="s">
        <v>110</v>
      </c>
      <c r="G76" s="26">
        <v>85.26</v>
      </c>
      <c r="H76" s="27"/>
      <c r="I76" s="26">
        <v>86.73</v>
      </c>
      <c r="J76" s="27"/>
      <c r="K76" s="26">
        <f t="shared" si="6"/>
        <v>-1.47</v>
      </c>
      <c r="L76" s="27"/>
      <c r="M76" s="28">
        <f t="shared" si="7"/>
        <v>-1.695E-2</v>
      </c>
    </row>
    <row r="77" spans="1:13" ht="15.6" x14ac:dyDescent="0.3">
      <c r="A77" s="22"/>
      <c r="B77" s="22"/>
      <c r="C77" s="22"/>
      <c r="D77" s="22"/>
      <c r="E77" s="22"/>
      <c r="F77" s="22" t="s">
        <v>111</v>
      </c>
      <c r="G77" s="26">
        <v>124</v>
      </c>
      <c r="H77" s="27"/>
      <c r="I77" s="26">
        <v>136</v>
      </c>
      <c r="J77" s="27"/>
      <c r="K77" s="26">
        <f t="shared" si="6"/>
        <v>-12</v>
      </c>
      <c r="L77" s="27"/>
      <c r="M77" s="28">
        <f t="shared" si="7"/>
        <v>-8.8239999999999999E-2</v>
      </c>
    </row>
    <row r="78" spans="1:13" ht="15.6" x14ac:dyDescent="0.3">
      <c r="A78" s="22"/>
      <c r="B78" s="22"/>
      <c r="C78" s="22"/>
      <c r="D78" s="22"/>
      <c r="E78" s="22"/>
      <c r="F78" s="22" t="s">
        <v>112</v>
      </c>
      <c r="G78" s="26">
        <v>1766.03</v>
      </c>
      <c r="H78" s="27"/>
      <c r="I78" s="26">
        <v>1802.54</v>
      </c>
      <c r="J78" s="27"/>
      <c r="K78" s="26">
        <f t="shared" si="6"/>
        <v>-36.51</v>
      </c>
      <c r="L78" s="27"/>
      <c r="M78" s="28">
        <f t="shared" si="7"/>
        <v>-2.0250000000000001E-2</v>
      </c>
    </row>
    <row r="79" spans="1:13" ht="15.6" x14ac:dyDescent="0.3">
      <c r="A79" s="22"/>
      <c r="B79" s="22"/>
      <c r="C79" s="22"/>
      <c r="D79" s="22"/>
      <c r="E79" s="22"/>
      <c r="F79" s="22" t="s">
        <v>113</v>
      </c>
      <c r="G79" s="26">
        <v>37.799999999999997</v>
      </c>
      <c r="H79" s="27"/>
      <c r="I79" s="26">
        <v>0</v>
      </c>
      <c r="J79" s="27"/>
      <c r="K79" s="26">
        <f t="shared" si="6"/>
        <v>37.799999999999997</v>
      </c>
      <c r="L79" s="27"/>
      <c r="M79" s="28">
        <f t="shared" si="7"/>
        <v>1</v>
      </c>
    </row>
    <row r="80" spans="1:13" ht="15.6" x14ac:dyDescent="0.3">
      <c r="A80" s="22"/>
      <c r="B80" s="22"/>
      <c r="C80" s="22"/>
      <c r="D80" s="22"/>
      <c r="E80" s="22"/>
      <c r="F80" s="22" t="s">
        <v>114</v>
      </c>
      <c r="G80" s="26">
        <v>-32.090000000000003</v>
      </c>
      <c r="H80" s="27"/>
      <c r="I80" s="26">
        <v>5.71</v>
      </c>
      <c r="J80" s="27"/>
      <c r="K80" s="26">
        <f t="shared" si="6"/>
        <v>-37.799999999999997</v>
      </c>
      <c r="L80" s="27"/>
      <c r="M80" s="28">
        <f t="shared" si="7"/>
        <v>-6.6199599999999998</v>
      </c>
    </row>
    <row r="81" spans="1:13" ht="15.6" x14ac:dyDescent="0.3">
      <c r="A81" s="22"/>
      <c r="B81" s="22"/>
      <c r="C81" s="22"/>
      <c r="D81" s="22"/>
      <c r="E81" s="22"/>
      <c r="F81" s="22" t="s">
        <v>115</v>
      </c>
      <c r="G81" s="26">
        <v>-136.28</v>
      </c>
      <c r="H81" s="27"/>
      <c r="I81" s="26">
        <v>524.21</v>
      </c>
      <c r="J81" s="27"/>
      <c r="K81" s="26">
        <f t="shared" si="6"/>
        <v>-660.49</v>
      </c>
      <c r="L81" s="27"/>
      <c r="M81" s="28">
        <f t="shared" si="7"/>
        <v>-1.25997</v>
      </c>
    </row>
    <row r="82" spans="1:13" ht="15.6" x14ac:dyDescent="0.3">
      <c r="A82" s="22"/>
      <c r="B82" s="22"/>
      <c r="C82" s="22"/>
      <c r="D82" s="22"/>
      <c r="E82" s="22"/>
      <c r="F82" s="22" t="s">
        <v>116</v>
      </c>
      <c r="G82" s="26">
        <v>820</v>
      </c>
      <c r="H82" s="27"/>
      <c r="I82" s="26">
        <v>752</v>
      </c>
      <c r="J82" s="27"/>
      <c r="K82" s="26">
        <f t="shared" si="6"/>
        <v>68</v>
      </c>
      <c r="L82" s="27"/>
      <c r="M82" s="28">
        <f t="shared" si="7"/>
        <v>9.0429999999999996E-2</v>
      </c>
    </row>
    <row r="83" spans="1:13" ht="15.6" x14ac:dyDescent="0.3">
      <c r="A83" s="22"/>
      <c r="B83" s="22"/>
      <c r="C83" s="22"/>
      <c r="D83" s="22"/>
      <c r="E83" s="22"/>
      <c r="F83" s="22" t="s">
        <v>117</v>
      </c>
      <c r="G83" s="26">
        <v>-20.68</v>
      </c>
      <c r="H83" s="27"/>
      <c r="I83" s="26">
        <v>206.64</v>
      </c>
      <c r="J83" s="27"/>
      <c r="K83" s="26">
        <f t="shared" si="6"/>
        <v>-227.32</v>
      </c>
      <c r="L83" s="27"/>
      <c r="M83" s="28">
        <f t="shared" si="7"/>
        <v>-1.1000799999999999</v>
      </c>
    </row>
    <row r="84" spans="1:13" ht="16.2" thickBot="1" x14ac:dyDescent="0.35">
      <c r="A84" s="22"/>
      <c r="B84" s="22"/>
      <c r="C84" s="22"/>
      <c r="D84" s="22"/>
      <c r="E84" s="22"/>
      <c r="F84" s="22" t="s">
        <v>118</v>
      </c>
      <c r="G84" s="29">
        <v>350.69</v>
      </c>
      <c r="H84" s="27"/>
      <c r="I84" s="29">
        <v>676.75</v>
      </c>
      <c r="J84" s="27"/>
      <c r="K84" s="29">
        <f t="shared" si="6"/>
        <v>-326.06</v>
      </c>
      <c r="L84" s="27"/>
      <c r="M84" s="30">
        <f t="shared" si="7"/>
        <v>-0.48180000000000001</v>
      </c>
    </row>
    <row r="85" spans="1:13" ht="15.6" x14ac:dyDescent="0.3">
      <c r="A85" s="22"/>
      <c r="B85" s="22"/>
      <c r="C85" s="22"/>
      <c r="D85" s="22"/>
      <c r="E85" s="22" t="s">
        <v>119</v>
      </c>
      <c r="F85" s="22"/>
      <c r="G85" s="26">
        <f>ROUND(SUM(G74:G84),5)</f>
        <v>3074.73</v>
      </c>
      <c r="H85" s="27"/>
      <c r="I85" s="26">
        <f>ROUND(SUM(I74:I84),5)</f>
        <v>4190.58</v>
      </c>
      <c r="J85" s="27"/>
      <c r="K85" s="26">
        <f t="shared" si="6"/>
        <v>-1115.8499999999999</v>
      </c>
      <c r="L85" s="27"/>
      <c r="M85" s="28">
        <f t="shared" si="7"/>
        <v>-0.26628000000000002</v>
      </c>
    </row>
    <row r="86" spans="1:13" ht="15.6" x14ac:dyDescent="0.3">
      <c r="A86" s="22"/>
      <c r="B86" s="22"/>
      <c r="C86" s="22"/>
      <c r="D86" s="22"/>
      <c r="E86" s="22" t="s">
        <v>120</v>
      </c>
      <c r="F86" s="22"/>
      <c r="G86" s="26">
        <v>-10979.36</v>
      </c>
      <c r="H86" s="27"/>
      <c r="I86" s="26">
        <v>89.65</v>
      </c>
      <c r="J86" s="27"/>
      <c r="K86" s="26">
        <f t="shared" si="6"/>
        <v>-11069.01</v>
      </c>
      <c r="L86" s="27"/>
      <c r="M86" s="28">
        <f t="shared" si="7"/>
        <v>-123.46916</v>
      </c>
    </row>
    <row r="87" spans="1:13" ht="15.6" x14ac:dyDescent="0.3">
      <c r="A87" s="22"/>
      <c r="B87" s="22"/>
      <c r="C87" s="22"/>
      <c r="D87" s="22"/>
      <c r="E87" s="22" t="s">
        <v>121</v>
      </c>
      <c r="F87" s="22"/>
      <c r="G87" s="26">
        <v>2213.21</v>
      </c>
      <c r="H87" s="27"/>
      <c r="I87" s="26">
        <v>0</v>
      </c>
      <c r="J87" s="27"/>
      <c r="K87" s="26">
        <f t="shared" si="6"/>
        <v>2213.21</v>
      </c>
      <c r="L87" s="27"/>
      <c r="M87" s="28">
        <f t="shared" si="7"/>
        <v>1</v>
      </c>
    </row>
    <row r="88" spans="1:13" ht="15.6" x14ac:dyDescent="0.3">
      <c r="A88" s="22"/>
      <c r="B88" s="22"/>
      <c r="C88" s="22"/>
      <c r="D88" s="22"/>
      <c r="E88" s="22" t="s">
        <v>122</v>
      </c>
      <c r="F88" s="22"/>
      <c r="G88" s="26">
        <v>508.1</v>
      </c>
      <c r="H88" s="27"/>
      <c r="I88" s="26">
        <v>0</v>
      </c>
      <c r="J88" s="27"/>
      <c r="K88" s="26">
        <f t="shared" si="6"/>
        <v>508.1</v>
      </c>
      <c r="L88" s="27"/>
      <c r="M88" s="28">
        <f t="shared" si="7"/>
        <v>1</v>
      </c>
    </row>
    <row r="89" spans="1:13" ht="16.2" thickBot="1" x14ac:dyDescent="0.35">
      <c r="A89" s="22"/>
      <c r="B89" s="22"/>
      <c r="C89" s="22"/>
      <c r="D89" s="22"/>
      <c r="E89" s="22" t="s">
        <v>123</v>
      </c>
      <c r="F89" s="22"/>
      <c r="G89" s="26">
        <v>553.91999999999996</v>
      </c>
      <c r="H89" s="27"/>
      <c r="I89" s="26">
        <v>0</v>
      </c>
      <c r="J89" s="27"/>
      <c r="K89" s="26">
        <f t="shared" si="6"/>
        <v>553.91999999999996</v>
      </c>
      <c r="L89" s="27"/>
      <c r="M89" s="28">
        <f t="shared" si="7"/>
        <v>1</v>
      </c>
    </row>
    <row r="90" spans="1:13" ht="16.2" thickBot="1" x14ac:dyDescent="0.35">
      <c r="A90" s="22"/>
      <c r="B90" s="22"/>
      <c r="C90" s="22"/>
      <c r="D90" s="22" t="s">
        <v>124</v>
      </c>
      <c r="E90" s="22"/>
      <c r="F90" s="22"/>
      <c r="G90" s="33">
        <f>ROUND(SUM(G71:G73)+SUM(G85:G89),5)</f>
        <v>-4629.3999999999996</v>
      </c>
      <c r="H90" s="27"/>
      <c r="I90" s="33">
        <f>ROUND(SUM(I71:I73)+SUM(I85:I89),5)</f>
        <v>10871.68</v>
      </c>
      <c r="J90" s="27"/>
      <c r="K90" s="33">
        <f t="shared" si="6"/>
        <v>-15501.08</v>
      </c>
      <c r="L90" s="27"/>
      <c r="M90" s="34">
        <f t="shared" si="7"/>
        <v>-1.4258200000000001</v>
      </c>
    </row>
    <row r="91" spans="1:13" ht="16.2" thickBot="1" x14ac:dyDescent="0.35">
      <c r="A91" s="22"/>
      <c r="B91" s="22"/>
      <c r="C91" s="22" t="s">
        <v>125</v>
      </c>
      <c r="D91" s="22"/>
      <c r="E91" s="22"/>
      <c r="F91" s="22"/>
      <c r="G91" s="31">
        <f>ROUND(G67+G70+G90,5)</f>
        <v>7608.39</v>
      </c>
      <c r="H91" s="27"/>
      <c r="I91" s="31">
        <f>ROUND(I67+I70+I90,5)</f>
        <v>40735.620000000003</v>
      </c>
      <c r="J91" s="27"/>
      <c r="K91" s="31">
        <f t="shared" si="6"/>
        <v>-33127.230000000003</v>
      </c>
      <c r="L91" s="27"/>
      <c r="M91" s="32">
        <f t="shared" si="7"/>
        <v>-0.81323000000000001</v>
      </c>
    </row>
    <row r="92" spans="1:13" ht="15.6" x14ac:dyDescent="0.3">
      <c r="A92" s="22"/>
      <c r="B92" s="22" t="s">
        <v>126</v>
      </c>
      <c r="C92" s="22"/>
      <c r="D92" s="22"/>
      <c r="E92" s="22"/>
      <c r="F92" s="22"/>
      <c r="G92" s="26">
        <f>ROUND(G66+G91,5)</f>
        <v>7608.39</v>
      </c>
      <c r="H92" s="27"/>
      <c r="I92" s="26">
        <f>ROUND(I66+I91,5)</f>
        <v>40735.620000000003</v>
      </c>
      <c r="J92" s="27"/>
      <c r="K92" s="26">
        <f t="shared" si="6"/>
        <v>-33127.230000000003</v>
      </c>
      <c r="L92" s="27"/>
      <c r="M92" s="28">
        <f t="shared" si="7"/>
        <v>-0.81323000000000001</v>
      </c>
    </row>
    <row r="93" spans="1:13" ht="15.6" x14ac:dyDescent="0.3">
      <c r="A93" s="22"/>
      <c r="B93" s="22" t="s">
        <v>127</v>
      </c>
      <c r="C93" s="22"/>
      <c r="D93" s="22"/>
      <c r="E93" s="22"/>
      <c r="F93" s="22"/>
      <c r="G93" s="26"/>
      <c r="H93" s="27"/>
      <c r="I93" s="26"/>
      <c r="J93" s="27"/>
      <c r="K93" s="26"/>
      <c r="L93" s="27"/>
      <c r="M93" s="28"/>
    </row>
    <row r="94" spans="1:13" ht="15.6" x14ac:dyDescent="0.3">
      <c r="A94" s="22"/>
      <c r="B94" s="22"/>
      <c r="C94" s="22" t="s">
        <v>128</v>
      </c>
      <c r="D94" s="22"/>
      <c r="E94" s="22"/>
      <c r="F94" s="22"/>
      <c r="G94" s="26">
        <v>2343273.09</v>
      </c>
      <c r="H94" s="27"/>
      <c r="I94" s="26">
        <v>1964482.4</v>
      </c>
      <c r="J94" s="27"/>
      <c r="K94" s="26">
        <f>ROUND((G94-I94),5)</f>
        <v>378790.69</v>
      </c>
      <c r="L94" s="27"/>
      <c r="M94" s="28">
        <f>ROUND(IF(G94=0, IF(I94=0, 0, SIGN(-I94)), IF(I94=0, SIGN(G94), (G94-I94)/ABS(I94))),5)</f>
        <v>0.19281999999999999</v>
      </c>
    </row>
    <row r="95" spans="1:13" ht="15.6" x14ac:dyDescent="0.3">
      <c r="A95" s="22"/>
      <c r="B95" s="22"/>
      <c r="C95" s="22" t="s">
        <v>129</v>
      </c>
      <c r="D95" s="22"/>
      <c r="E95" s="22"/>
      <c r="F95" s="22"/>
      <c r="G95" s="26"/>
      <c r="H95" s="27"/>
      <c r="I95" s="26"/>
      <c r="J95" s="27"/>
      <c r="K95" s="26"/>
      <c r="L95" s="27"/>
      <c r="M95" s="28"/>
    </row>
    <row r="96" spans="1:13" ht="16.2" thickBot="1" x14ac:dyDescent="0.35">
      <c r="A96" s="22"/>
      <c r="B96" s="22"/>
      <c r="C96" s="22"/>
      <c r="D96" s="22" t="s">
        <v>130</v>
      </c>
      <c r="E96" s="22"/>
      <c r="F96" s="22"/>
      <c r="G96" s="29">
        <v>72659.81</v>
      </c>
      <c r="H96" s="27"/>
      <c r="I96" s="29">
        <v>116979.7</v>
      </c>
      <c r="J96" s="27"/>
      <c r="K96" s="29">
        <f>ROUND((G96-I96),5)</f>
        <v>-44319.89</v>
      </c>
      <c r="L96" s="27"/>
      <c r="M96" s="30">
        <f>ROUND(IF(G96=0, IF(I96=0, 0, SIGN(-I96)), IF(I96=0, SIGN(G96), (G96-I96)/ABS(I96))),5)</f>
        <v>-0.37886999999999998</v>
      </c>
    </row>
    <row r="97" spans="1:13" ht="15.6" x14ac:dyDescent="0.3">
      <c r="A97" s="22"/>
      <c r="B97" s="22"/>
      <c r="C97" s="22" t="s">
        <v>131</v>
      </c>
      <c r="D97" s="22"/>
      <c r="E97" s="22"/>
      <c r="F97" s="22"/>
      <c r="G97" s="26">
        <f>ROUND(SUM(G95:G96),5)</f>
        <v>72659.81</v>
      </c>
      <c r="H97" s="27"/>
      <c r="I97" s="26">
        <f>ROUND(SUM(I95:I96),5)</f>
        <v>116979.7</v>
      </c>
      <c r="J97" s="27"/>
      <c r="K97" s="26">
        <f>ROUND((G97-I97),5)</f>
        <v>-44319.89</v>
      </c>
      <c r="L97" s="27"/>
      <c r="M97" s="28">
        <f>ROUND(IF(G97=0, IF(I97=0, 0, SIGN(-I97)), IF(I97=0, SIGN(G97), (G97-I97)/ABS(I97))),5)</f>
        <v>-0.37886999999999998</v>
      </c>
    </row>
    <row r="98" spans="1:13" ht="16.2" thickBot="1" x14ac:dyDescent="0.35">
      <c r="A98" s="22"/>
      <c r="B98" s="22"/>
      <c r="C98" s="22" t="s">
        <v>132</v>
      </c>
      <c r="D98" s="22"/>
      <c r="E98" s="22"/>
      <c r="F98" s="22"/>
      <c r="G98" s="26">
        <v>-67073.11</v>
      </c>
      <c r="H98" s="27"/>
      <c r="I98" s="26">
        <v>133989.57</v>
      </c>
      <c r="J98" s="27"/>
      <c r="K98" s="26">
        <f>ROUND((G98-I98),5)</f>
        <v>-201062.68</v>
      </c>
      <c r="L98" s="27"/>
      <c r="M98" s="28">
        <f>ROUND(IF(G98=0, IF(I98=0, 0, SIGN(-I98)), IF(I98=0, SIGN(G98), (G98-I98)/ABS(I98))),5)</f>
        <v>-1.50058</v>
      </c>
    </row>
    <row r="99" spans="1:13" ht="16.2" thickBot="1" x14ac:dyDescent="0.35">
      <c r="A99" s="22"/>
      <c r="B99" s="22" t="s">
        <v>133</v>
      </c>
      <c r="C99" s="22"/>
      <c r="D99" s="22"/>
      <c r="E99" s="22"/>
      <c r="F99" s="22"/>
      <c r="G99" s="33">
        <f>ROUND(SUM(G93:G94)+SUM(G97:G98),5)</f>
        <v>2348859.79</v>
      </c>
      <c r="H99" s="27"/>
      <c r="I99" s="33">
        <f>ROUND(SUM(I93:I94)+SUM(I97:I98),5)</f>
        <v>2215451.67</v>
      </c>
      <c r="J99" s="27"/>
      <c r="K99" s="33">
        <f>ROUND((G99-I99),5)</f>
        <v>133408.12</v>
      </c>
      <c r="L99" s="27"/>
      <c r="M99" s="34">
        <f>ROUND(IF(G99=0, IF(I99=0, 0, SIGN(-I99)), IF(I99=0, SIGN(G99), (G99-I99)/ABS(I99))),5)</f>
        <v>6.0220000000000003E-2</v>
      </c>
    </row>
    <row r="100" spans="1:13" ht="16.2" thickBot="1" x14ac:dyDescent="0.35">
      <c r="A100" s="22" t="s">
        <v>134</v>
      </c>
      <c r="B100" s="22"/>
      <c r="C100" s="22"/>
      <c r="D100" s="22"/>
      <c r="E100" s="22"/>
      <c r="F100" s="22"/>
      <c r="G100" s="35">
        <f>ROUND(G65+G92+G99,5)</f>
        <v>2356468.1800000002</v>
      </c>
      <c r="H100" s="22"/>
      <c r="I100" s="35">
        <f>ROUND(I65+I92+I99,5)</f>
        <v>2256187.29</v>
      </c>
      <c r="J100" s="22"/>
      <c r="K100" s="35">
        <f>ROUND((G100-I100),5)</f>
        <v>100280.89</v>
      </c>
      <c r="L100" s="22"/>
      <c r="M100" s="36">
        <f>ROUND(IF(G100=0, IF(I100=0, 0, SIGN(-I100)), IF(I100=0, SIGN(G100), (G100-I100)/ABS(I100))),5)</f>
        <v>4.4450000000000003E-2</v>
      </c>
    </row>
    <row r="101" spans="1:13" ht="16.2" thickTop="1" x14ac:dyDescent="0.3">
      <c r="A101" s="37"/>
      <c r="B101" s="37"/>
      <c r="C101" s="37"/>
      <c r="D101" s="37"/>
      <c r="E101" s="37"/>
      <c r="F101" s="37"/>
      <c r="G101" s="21"/>
      <c r="H101" s="21"/>
      <c r="I101" s="21"/>
      <c r="J101" s="21"/>
      <c r="K101" s="21"/>
      <c r="L101" s="21"/>
      <c r="M101" s="21"/>
    </row>
    <row r="102" spans="1:13" ht="15.6" x14ac:dyDescent="0.3">
      <c r="A102" s="37"/>
      <c r="B102" s="37"/>
      <c r="C102" s="37"/>
      <c r="D102" s="37"/>
      <c r="E102" s="37"/>
      <c r="F102" s="37"/>
      <c r="G102" s="21"/>
      <c r="H102" s="21"/>
      <c r="I102" s="21"/>
      <c r="J102" s="21"/>
      <c r="K102" s="21"/>
      <c r="L102" s="21"/>
      <c r="M102" s="21"/>
    </row>
    <row r="103" spans="1:13" ht="15.6" x14ac:dyDescent="0.3">
      <c r="A103" s="37"/>
      <c r="B103" s="37"/>
      <c r="C103" s="37"/>
      <c r="D103" s="37"/>
      <c r="E103" s="37"/>
      <c r="F103" s="37"/>
      <c r="G103" s="21"/>
      <c r="H103" s="21"/>
      <c r="I103" s="21"/>
      <c r="J103" s="21"/>
      <c r="K103" s="21"/>
      <c r="L103" s="21"/>
      <c r="M103" s="21"/>
    </row>
    <row r="104" spans="1:13" ht="15.6" x14ac:dyDescent="0.3">
      <c r="A104" s="37"/>
      <c r="B104" s="37"/>
      <c r="C104" s="37"/>
      <c r="D104" s="37"/>
      <c r="E104" s="37"/>
      <c r="F104" s="37"/>
      <c r="G104" s="21"/>
      <c r="H104" s="21"/>
      <c r="I104" s="21"/>
      <c r="J104" s="21"/>
      <c r="K104" s="21"/>
      <c r="L104" s="21"/>
      <c r="M104" s="21"/>
    </row>
    <row r="105" spans="1:13" ht="15.6" x14ac:dyDescent="0.3">
      <c r="A105" s="37"/>
      <c r="B105" s="37"/>
      <c r="C105" s="37"/>
      <c r="D105" s="37"/>
      <c r="E105" s="37"/>
      <c r="F105" s="37"/>
      <c r="G105" s="21"/>
      <c r="H105" s="21"/>
      <c r="I105" s="21"/>
      <c r="J105" s="21"/>
      <c r="K105" s="21"/>
      <c r="L105" s="21"/>
      <c r="M105" s="21"/>
    </row>
    <row r="106" spans="1:13" ht="15.6" x14ac:dyDescent="0.3">
      <c r="A106" s="37"/>
      <c r="B106" s="37"/>
      <c r="C106" s="37"/>
      <c r="D106" s="37"/>
      <c r="E106" s="37"/>
      <c r="F106" s="37"/>
      <c r="G106" s="21"/>
      <c r="H106" s="21"/>
      <c r="I106" s="21"/>
      <c r="J106" s="21"/>
      <c r="K106" s="21"/>
      <c r="L106" s="21"/>
      <c r="M106" s="21"/>
    </row>
    <row r="107" spans="1:13" ht="15.6" x14ac:dyDescent="0.3">
      <c r="A107" s="37"/>
      <c r="B107" s="37"/>
      <c r="C107" s="37"/>
      <c r="D107" s="37"/>
      <c r="E107" s="37"/>
      <c r="F107" s="37"/>
      <c r="G107" s="21"/>
      <c r="H107" s="21"/>
      <c r="I107" s="21"/>
      <c r="J107" s="21"/>
      <c r="K107" s="21"/>
      <c r="L107" s="21"/>
      <c r="M107" s="21"/>
    </row>
    <row r="108" spans="1:13" ht="15.6" x14ac:dyDescent="0.3">
      <c r="A108" s="37"/>
      <c r="B108" s="37"/>
      <c r="C108" s="37"/>
      <c r="D108" s="37"/>
      <c r="E108" s="37"/>
      <c r="F108" s="37"/>
      <c r="G108" s="21"/>
      <c r="H108" s="21"/>
      <c r="I108" s="21"/>
      <c r="J108" s="21"/>
      <c r="K108" s="21"/>
      <c r="L108" s="21"/>
      <c r="M108" s="21"/>
    </row>
    <row r="109" spans="1:13" ht="15.6" x14ac:dyDescent="0.3">
      <c r="A109" s="37"/>
      <c r="B109" s="37"/>
      <c r="C109" s="37"/>
      <c r="D109" s="37"/>
      <c r="E109" s="37"/>
      <c r="F109" s="37"/>
      <c r="G109" s="21"/>
      <c r="H109" s="21"/>
      <c r="I109" s="21"/>
      <c r="J109" s="21"/>
      <c r="K109" s="21"/>
      <c r="L109" s="21"/>
      <c r="M109" s="21"/>
    </row>
    <row r="110" spans="1:13" ht="15.6" x14ac:dyDescent="0.3">
      <c r="A110" s="37"/>
      <c r="B110" s="37"/>
      <c r="C110" s="37"/>
      <c r="D110" s="37"/>
      <c r="E110" s="37"/>
      <c r="F110" s="37"/>
      <c r="G110" s="21"/>
      <c r="H110" s="21"/>
      <c r="I110" s="21"/>
      <c r="J110" s="21"/>
      <c r="K110" s="21"/>
      <c r="L110" s="21"/>
      <c r="M110" s="21"/>
    </row>
    <row r="111" spans="1:13" ht="15.6" x14ac:dyDescent="0.3">
      <c r="A111" s="37"/>
      <c r="B111" s="37"/>
      <c r="C111" s="37"/>
      <c r="D111" s="37"/>
      <c r="E111" s="37"/>
      <c r="F111" s="37"/>
      <c r="G111" s="21"/>
      <c r="H111" s="21"/>
      <c r="I111" s="21"/>
      <c r="J111" s="21"/>
      <c r="K111" s="21"/>
      <c r="L111" s="21"/>
      <c r="M111" s="21"/>
    </row>
    <row r="112" spans="1:13" ht="15.6" x14ac:dyDescent="0.3">
      <c r="A112" s="37"/>
      <c r="B112" s="37"/>
      <c r="C112" s="37"/>
      <c r="D112" s="37"/>
      <c r="E112" s="37"/>
      <c r="F112" s="37"/>
      <c r="G112" s="21"/>
      <c r="H112" s="21"/>
      <c r="I112" s="21"/>
      <c r="J112" s="21"/>
      <c r="K112" s="21"/>
      <c r="L112" s="21"/>
      <c r="M112" s="21"/>
    </row>
    <row r="113" spans="1:13" ht="15.6" x14ac:dyDescent="0.3">
      <c r="A113" s="37"/>
      <c r="B113" s="37"/>
      <c r="C113" s="37"/>
      <c r="D113" s="37"/>
      <c r="E113" s="37"/>
      <c r="F113" s="37"/>
      <c r="G113" s="21"/>
      <c r="H113" s="21"/>
      <c r="I113" s="21"/>
      <c r="J113" s="21"/>
      <c r="K113" s="21"/>
      <c r="L113" s="21"/>
      <c r="M113" s="21"/>
    </row>
    <row r="114" spans="1:13" ht="15.6" x14ac:dyDescent="0.3">
      <c r="A114" s="37"/>
      <c r="B114" s="37"/>
      <c r="C114" s="37"/>
      <c r="D114" s="37"/>
      <c r="E114" s="37"/>
      <c r="F114" s="37"/>
      <c r="G114" s="21"/>
      <c r="H114" s="21"/>
      <c r="I114" s="21"/>
      <c r="J114" s="21"/>
      <c r="K114" s="21"/>
      <c r="L114" s="21"/>
      <c r="M114" s="21"/>
    </row>
    <row r="115" spans="1:13" ht="15.6" x14ac:dyDescent="0.3">
      <c r="A115" s="37"/>
      <c r="B115" s="37"/>
      <c r="C115" s="37"/>
      <c r="D115" s="37"/>
      <c r="E115" s="37"/>
      <c r="F115" s="37"/>
      <c r="G115" s="21"/>
      <c r="H115" s="21"/>
      <c r="I115" s="21"/>
      <c r="J115" s="21"/>
      <c r="K115" s="21"/>
      <c r="L115" s="21"/>
      <c r="M115" s="21"/>
    </row>
    <row r="116" spans="1:13" ht="15.6" x14ac:dyDescent="0.3">
      <c r="A116" s="37"/>
      <c r="B116" s="37"/>
      <c r="C116" s="37"/>
      <c r="D116" s="37"/>
      <c r="E116" s="37"/>
      <c r="F116" s="37"/>
      <c r="G116" s="21"/>
      <c r="H116" s="21"/>
      <c r="I116" s="21"/>
      <c r="J116" s="21"/>
      <c r="K116" s="21"/>
      <c r="L116" s="21"/>
      <c r="M116" s="21"/>
    </row>
    <row r="117" spans="1:13" ht="15.6" x14ac:dyDescent="0.3">
      <c r="A117" s="37"/>
      <c r="B117" s="37"/>
      <c r="C117" s="37"/>
      <c r="D117" s="37"/>
      <c r="E117" s="37"/>
      <c r="F117" s="37"/>
      <c r="G117" s="21"/>
      <c r="H117" s="21"/>
      <c r="I117" s="21"/>
      <c r="J117" s="21"/>
      <c r="K117" s="21"/>
      <c r="L117" s="21"/>
      <c r="M117" s="21"/>
    </row>
    <row r="118" spans="1:13" ht="15.6" x14ac:dyDescent="0.3">
      <c r="A118" s="37"/>
      <c r="B118" s="37"/>
      <c r="C118" s="37"/>
      <c r="D118" s="37"/>
      <c r="E118" s="37"/>
      <c r="F118" s="37"/>
      <c r="G118" s="21"/>
      <c r="H118" s="21"/>
      <c r="I118" s="21"/>
      <c r="J118" s="21"/>
      <c r="K118" s="21"/>
      <c r="L118" s="21"/>
      <c r="M118" s="21"/>
    </row>
    <row r="119" spans="1:13" ht="15.6" x14ac:dyDescent="0.3">
      <c r="A119" s="37"/>
      <c r="B119" s="37"/>
      <c r="C119" s="37"/>
      <c r="D119" s="37"/>
      <c r="E119" s="37"/>
      <c r="F119" s="37"/>
      <c r="G119" s="21"/>
      <c r="H119" s="21"/>
      <c r="I119" s="21"/>
      <c r="J119" s="21"/>
      <c r="K119" s="21"/>
      <c r="L119" s="21"/>
      <c r="M119" s="21"/>
    </row>
    <row r="120" spans="1:13" ht="15.6" x14ac:dyDescent="0.3">
      <c r="A120" s="37"/>
      <c r="B120" s="37"/>
      <c r="C120" s="37"/>
      <c r="D120" s="37"/>
      <c r="E120" s="37"/>
      <c r="F120" s="37"/>
      <c r="G120" s="21"/>
      <c r="H120" s="21"/>
      <c r="I120" s="21"/>
      <c r="J120" s="21"/>
      <c r="K120" s="21"/>
      <c r="L120" s="21"/>
      <c r="M120" s="21"/>
    </row>
    <row r="121" spans="1:13" ht="15.6" x14ac:dyDescent="0.3">
      <c r="A121" s="37"/>
      <c r="B121" s="37"/>
      <c r="C121" s="37"/>
      <c r="D121" s="37"/>
      <c r="E121" s="37"/>
      <c r="F121" s="37"/>
      <c r="G121" s="21"/>
      <c r="H121" s="21"/>
      <c r="I121" s="21"/>
      <c r="J121" s="21"/>
      <c r="K121" s="21"/>
      <c r="L121" s="21"/>
      <c r="M121" s="21"/>
    </row>
    <row r="122" spans="1:13" ht="15.6" x14ac:dyDescent="0.3">
      <c r="A122" s="37"/>
      <c r="B122" s="37"/>
      <c r="C122" s="37"/>
      <c r="D122" s="37"/>
      <c r="E122" s="37"/>
      <c r="F122" s="37"/>
      <c r="G122" s="21"/>
      <c r="H122" s="21"/>
      <c r="I122" s="21"/>
      <c r="J122" s="21"/>
      <c r="K122" s="21"/>
      <c r="L122" s="21"/>
      <c r="M122" s="21"/>
    </row>
    <row r="123" spans="1:13" ht="15.6" x14ac:dyDescent="0.3">
      <c r="A123" s="37"/>
      <c r="B123" s="37"/>
      <c r="C123" s="37"/>
      <c r="D123" s="37"/>
      <c r="E123" s="37"/>
      <c r="F123" s="37"/>
      <c r="G123" s="21"/>
      <c r="H123" s="21"/>
      <c r="I123" s="21"/>
      <c r="J123" s="21"/>
      <c r="K123" s="21"/>
      <c r="L123" s="21"/>
      <c r="M123" s="21"/>
    </row>
    <row r="124" spans="1:13" ht="15.6" x14ac:dyDescent="0.3">
      <c r="A124" s="37"/>
      <c r="B124" s="37"/>
      <c r="C124" s="37"/>
      <c r="D124" s="37"/>
      <c r="E124" s="37"/>
      <c r="F124" s="37"/>
      <c r="G124" s="21"/>
      <c r="H124" s="21"/>
      <c r="I124" s="21"/>
      <c r="J124" s="21"/>
      <c r="K124" s="21"/>
      <c r="L124" s="21"/>
      <c r="M124" s="21"/>
    </row>
    <row r="125" spans="1:13" ht="15.6" x14ac:dyDescent="0.3">
      <c r="A125" s="37"/>
      <c r="B125" s="37"/>
      <c r="C125" s="37"/>
      <c r="D125" s="37"/>
      <c r="E125" s="37"/>
      <c r="F125" s="37"/>
      <c r="G125" s="21"/>
      <c r="H125" s="21"/>
      <c r="I125" s="21"/>
      <c r="J125" s="21"/>
      <c r="K125" s="21"/>
      <c r="L125" s="21"/>
      <c r="M125" s="21"/>
    </row>
    <row r="126" spans="1:13" ht="15.6" x14ac:dyDescent="0.3">
      <c r="A126" s="37"/>
      <c r="B126" s="37"/>
      <c r="C126" s="37"/>
      <c r="D126" s="37"/>
      <c r="E126" s="37"/>
      <c r="F126" s="37"/>
      <c r="G126" s="21"/>
      <c r="H126" s="21"/>
      <c r="I126" s="21"/>
      <c r="J126" s="21"/>
      <c r="K126" s="21"/>
      <c r="L126" s="21"/>
      <c r="M126" s="21"/>
    </row>
    <row r="127" spans="1:13" ht="15.6" x14ac:dyDescent="0.3">
      <c r="A127" s="37"/>
      <c r="B127" s="37"/>
      <c r="C127" s="37"/>
      <c r="D127" s="37"/>
      <c r="E127" s="37"/>
      <c r="F127" s="37"/>
      <c r="G127" s="21"/>
      <c r="H127" s="21"/>
      <c r="I127" s="21"/>
      <c r="J127" s="21"/>
      <c r="K127" s="21"/>
      <c r="L127" s="21"/>
      <c r="M127" s="21"/>
    </row>
    <row r="128" spans="1:13" ht="15.6" x14ac:dyDescent="0.3">
      <c r="A128" s="37"/>
      <c r="B128" s="37"/>
      <c r="C128" s="37"/>
      <c r="D128" s="37"/>
      <c r="E128" s="37"/>
      <c r="F128" s="37"/>
      <c r="G128" s="21"/>
      <c r="H128" s="21"/>
      <c r="I128" s="21"/>
      <c r="J128" s="21"/>
      <c r="K128" s="21"/>
      <c r="L128" s="21"/>
      <c r="M128" s="21"/>
    </row>
    <row r="129" spans="1:13" ht="15.6" x14ac:dyDescent="0.3">
      <c r="A129" s="37"/>
      <c r="B129" s="37"/>
      <c r="C129" s="37"/>
      <c r="D129" s="37"/>
      <c r="E129" s="37"/>
      <c r="F129" s="37"/>
      <c r="G129" s="21"/>
      <c r="H129" s="21"/>
      <c r="I129" s="21"/>
      <c r="J129" s="21"/>
      <c r="K129" s="21"/>
      <c r="L129" s="21"/>
      <c r="M129" s="21"/>
    </row>
    <row r="130" spans="1:13" ht="15.6" x14ac:dyDescent="0.3">
      <c r="A130" s="37"/>
      <c r="B130" s="37"/>
      <c r="C130" s="37"/>
      <c r="D130" s="37"/>
      <c r="E130" s="37"/>
      <c r="F130" s="37"/>
      <c r="G130" s="21"/>
      <c r="H130" s="21"/>
      <c r="I130" s="21"/>
      <c r="J130" s="21"/>
      <c r="K130" s="21"/>
      <c r="L130" s="21"/>
      <c r="M130" s="21"/>
    </row>
    <row r="131" spans="1:13" ht="15.6" x14ac:dyDescent="0.3">
      <c r="A131" s="37"/>
      <c r="B131" s="37"/>
      <c r="C131" s="37"/>
      <c r="D131" s="37"/>
      <c r="E131" s="37"/>
      <c r="F131" s="37"/>
      <c r="G131" s="21"/>
      <c r="H131" s="21"/>
      <c r="I131" s="21"/>
      <c r="J131" s="21"/>
      <c r="K131" s="21"/>
      <c r="L131" s="21"/>
      <c r="M131" s="21"/>
    </row>
    <row r="132" spans="1:13" ht="15.6" x14ac:dyDescent="0.3">
      <c r="A132" s="37"/>
      <c r="B132" s="37"/>
      <c r="C132" s="37"/>
      <c r="D132" s="37"/>
      <c r="E132" s="37"/>
      <c r="F132" s="37"/>
      <c r="G132" s="21"/>
      <c r="H132" s="21"/>
      <c r="I132" s="21"/>
      <c r="J132" s="21"/>
      <c r="K132" s="21"/>
      <c r="L132" s="21"/>
      <c r="M132" s="21"/>
    </row>
    <row r="133" spans="1:13" ht="15.6" x14ac:dyDescent="0.3">
      <c r="A133" s="37"/>
      <c r="B133" s="37"/>
      <c r="C133" s="37"/>
      <c r="D133" s="37"/>
      <c r="E133" s="37"/>
      <c r="F133" s="37"/>
      <c r="G133" s="21"/>
      <c r="H133" s="21"/>
      <c r="I133" s="21"/>
      <c r="J133" s="21"/>
      <c r="K133" s="21"/>
      <c r="L133" s="21"/>
      <c r="M133" s="21"/>
    </row>
    <row r="134" spans="1:13" ht="15.6" x14ac:dyDescent="0.3">
      <c r="A134" s="37"/>
      <c r="B134" s="37"/>
      <c r="C134" s="37"/>
      <c r="D134" s="37"/>
      <c r="E134" s="37"/>
      <c r="F134" s="37"/>
      <c r="G134" s="21"/>
      <c r="H134" s="21"/>
      <c r="I134" s="21"/>
      <c r="J134" s="21"/>
      <c r="K134" s="21"/>
      <c r="L134" s="21"/>
      <c r="M134" s="21"/>
    </row>
    <row r="135" spans="1:13" ht="15.6" x14ac:dyDescent="0.3">
      <c r="A135" s="37"/>
      <c r="B135" s="37"/>
      <c r="C135" s="37"/>
      <c r="D135" s="37"/>
      <c r="E135" s="37"/>
      <c r="F135" s="37"/>
      <c r="G135" s="21"/>
      <c r="H135" s="21"/>
      <c r="I135" s="21"/>
      <c r="J135" s="21"/>
      <c r="K135" s="21"/>
      <c r="L135" s="21"/>
      <c r="M135" s="21"/>
    </row>
    <row r="136" spans="1:13" ht="15.6" x14ac:dyDescent="0.3">
      <c r="A136" s="37"/>
      <c r="B136" s="37"/>
      <c r="C136" s="37"/>
      <c r="D136" s="37"/>
      <c r="E136" s="37"/>
      <c r="F136" s="37"/>
      <c r="G136" s="21"/>
      <c r="H136" s="21"/>
      <c r="I136" s="21"/>
      <c r="J136" s="21"/>
      <c r="K136" s="21"/>
      <c r="L136" s="21"/>
      <c r="M136" s="21"/>
    </row>
    <row r="137" spans="1:13" ht="15.6" x14ac:dyDescent="0.3">
      <c r="A137" s="37"/>
      <c r="B137" s="37"/>
      <c r="C137" s="37"/>
      <c r="D137" s="37"/>
      <c r="E137" s="37"/>
      <c r="F137" s="37"/>
      <c r="G137" s="21"/>
      <c r="H137" s="21"/>
      <c r="I137" s="21"/>
      <c r="J137" s="21"/>
      <c r="K137" s="21"/>
      <c r="L137" s="21"/>
      <c r="M137" s="21"/>
    </row>
    <row r="138" spans="1:13" ht="15.6" x14ac:dyDescent="0.3">
      <c r="A138" s="37"/>
      <c r="B138" s="37"/>
      <c r="C138" s="37"/>
      <c r="D138" s="37"/>
      <c r="E138" s="37"/>
      <c r="F138" s="37"/>
      <c r="G138" s="21"/>
      <c r="H138" s="21"/>
      <c r="I138" s="21"/>
      <c r="J138" s="21"/>
      <c r="K138" s="21"/>
      <c r="L138" s="21"/>
      <c r="M138" s="21"/>
    </row>
    <row r="139" spans="1:13" ht="15.6" x14ac:dyDescent="0.3">
      <c r="A139" s="37"/>
      <c r="B139" s="37"/>
      <c r="C139" s="37"/>
      <c r="D139" s="37"/>
      <c r="E139" s="37"/>
      <c r="F139" s="37"/>
      <c r="G139" s="21"/>
      <c r="H139" s="21"/>
      <c r="I139" s="21"/>
      <c r="J139" s="21"/>
      <c r="K139" s="21"/>
      <c r="L139" s="21"/>
      <c r="M139" s="21"/>
    </row>
    <row r="140" spans="1:13" ht="15.6" x14ac:dyDescent="0.3">
      <c r="A140" s="37"/>
      <c r="B140" s="37"/>
      <c r="C140" s="37"/>
      <c r="D140" s="37"/>
      <c r="E140" s="37"/>
      <c r="F140" s="37"/>
      <c r="G140" s="21"/>
      <c r="H140" s="21"/>
      <c r="I140" s="21"/>
      <c r="J140" s="21"/>
      <c r="K140" s="21"/>
      <c r="L140" s="21"/>
      <c r="M140" s="21"/>
    </row>
    <row r="141" spans="1:13" ht="15.6" x14ac:dyDescent="0.3">
      <c r="A141" s="37"/>
      <c r="B141" s="37"/>
      <c r="C141" s="37"/>
      <c r="D141" s="37"/>
      <c r="E141" s="37"/>
      <c r="F141" s="37"/>
      <c r="G141" s="21"/>
      <c r="H141" s="21"/>
      <c r="I141" s="21"/>
      <c r="J141" s="21"/>
      <c r="K141" s="21"/>
      <c r="L141" s="21"/>
      <c r="M141" s="21"/>
    </row>
    <row r="142" spans="1:13" ht="15.6" x14ac:dyDescent="0.3">
      <c r="A142" s="37"/>
      <c r="B142" s="37"/>
      <c r="C142" s="37"/>
      <c r="D142" s="37"/>
      <c r="E142" s="37"/>
      <c r="F142" s="37"/>
      <c r="G142" s="21"/>
      <c r="H142" s="21"/>
      <c r="I142" s="21"/>
      <c r="J142" s="21"/>
      <c r="K142" s="21"/>
      <c r="L142" s="21"/>
      <c r="M142" s="21"/>
    </row>
    <row r="143" spans="1:13" ht="15.6" x14ac:dyDescent="0.3">
      <c r="A143" s="37"/>
      <c r="B143" s="37"/>
      <c r="C143" s="37"/>
      <c r="D143" s="37"/>
      <c r="E143" s="37"/>
      <c r="F143" s="37"/>
      <c r="G143" s="21"/>
      <c r="H143" s="21"/>
      <c r="I143" s="21"/>
      <c r="J143" s="21"/>
      <c r="K143" s="21"/>
      <c r="L143" s="21"/>
      <c r="M143" s="21"/>
    </row>
    <row r="144" spans="1:13" ht="15.6" x14ac:dyDescent="0.3">
      <c r="A144" s="37"/>
      <c r="B144" s="37"/>
      <c r="C144" s="37"/>
      <c r="D144" s="37"/>
      <c r="E144" s="37"/>
      <c r="F144" s="37"/>
      <c r="G144" s="21"/>
      <c r="H144" s="21"/>
      <c r="I144" s="21"/>
      <c r="J144" s="21"/>
      <c r="K144" s="21"/>
      <c r="L144" s="21"/>
      <c r="M144" s="21"/>
    </row>
    <row r="145" spans="1:13" ht="15.6" x14ac:dyDescent="0.3">
      <c r="A145" s="37"/>
      <c r="B145" s="37"/>
      <c r="C145" s="37"/>
      <c r="D145" s="37"/>
      <c r="E145" s="37"/>
      <c r="F145" s="37"/>
      <c r="G145" s="21"/>
      <c r="H145" s="21"/>
      <c r="I145" s="21"/>
      <c r="J145" s="21"/>
      <c r="K145" s="21"/>
      <c r="L145" s="21"/>
      <c r="M145" s="21"/>
    </row>
    <row r="146" spans="1:13" ht="15.6" x14ac:dyDescent="0.3">
      <c r="A146" s="37"/>
      <c r="B146" s="37"/>
      <c r="C146" s="37"/>
      <c r="D146" s="37"/>
      <c r="E146" s="37"/>
      <c r="F146" s="37"/>
      <c r="G146" s="21"/>
      <c r="H146" s="21"/>
      <c r="I146" s="21"/>
      <c r="J146" s="21"/>
      <c r="K146" s="21"/>
      <c r="L146" s="21"/>
      <c r="M146" s="21"/>
    </row>
    <row r="147" spans="1:13" ht="15.6" x14ac:dyDescent="0.3">
      <c r="A147" s="37"/>
      <c r="B147" s="37"/>
      <c r="C147" s="37"/>
      <c r="D147" s="37"/>
      <c r="E147" s="37"/>
      <c r="F147" s="37"/>
      <c r="G147" s="21"/>
      <c r="H147" s="21"/>
      <c r="I147" s="21"/>
      <c r="J147" s="21"/>
      <c r="K147" s="21"/>
      <c r="L147" s="21"/>
      <c r="M147" s="21"/>
    </row>
    <row r="148" spans="1:13" ht="15.6" x14ac:dyDescent="0.3">
      <c r="A148" s="37"/>
      <c r="B148" s="37"/>
      <c r="C148" s="37"/>
      <c r="D148" s="37"/>
      <c r="E148" s="37"/>
      <c r="F148" s="37"/>
      <c r="G148" s="21"/>
      <c r="H148" s="21"/>
      <c r="I148" s="21"/>
      <c r="J148" s="21"/>
      <c r="K148" s="21"/>
      <c r="L148" s="21"/>
      <c r="M148" s="21"/>
    </row>
    <row r="149" spans="1:13" ht="15.6" x14ac:dyDescent="0.3">
      <c r="A149" s="37"/>
      <c r="B149" s="37"/>
      <c r="C149" s="37"/>
      <c r="D149" s="37"/>
      <c r="E149" s="37"/>
      <c r="F149" s="37"/>
      <c r="G149" s="21"/>
      <c r="H149" s="21"/>
      <c r="I149" s="21"/>
      <c r="J149" s="21"/>
      <c r="K149" s="21"/>
      <c r="L149" s="21"/>
      <c r="M149" s="21"/>
    </row>
    <row r="150" spans="1:13" ht="15.6" x14ac:dyDescent="0.3">
      <c r="A150" s="37"/>
      <c r="B150" s="37"/>
      <c r="C150" s="37"/>
      <c r="D150" s="37"/>
      <c r="E150" s="37"/>
      <c r="F150" s="37"/>
      <c r="G150" s="21"/>
      <c r="H150" s="21"/>
      <c r="I150" s="21"/>
      <c r="J150" s="21"/>
      <c r="K150" s="21"/>
      <c r="L150" s="21"/>
      <c r="M150" s="21"/>
    </row>
    <row r="151" spans="1:13" ht="15.6" x14ac:dyDescent="0.3">
      <c r="A151" s="37"/>
      <c r="B151" s="37"/>
      <c r="C151" s="37"/>
      <c r="D151" s="37"/>
      <c r="E151" s="37"/>
      <c r="F151" s="37"/>
      <c r="G151" s="21"/>
      <c r="H151" s="21"/>
      <c r="I151" s="21"/>
      <c r="J151" s="21"/>
      <c r="K151" s="21"/>
      <c r="L151" s="21"/>
      <c r="M151" s="21"/>
    </row>
    <row r="152" spans="1:13" ht="15.6" x14ac:dyDescent="0.3">
      <c r="A152" s="37"/>
      <c r="B152" s="37"/>
      <c r="C152" s="37"/>
      <c r="D152" s="37"/>
      <c r="E152" s="37"/>
      <c r="F152" s="37"/>
      <c r="G152" s="21"/>
      <c r="H152" s="21"/>
      <c r="I152" s="21"/>
      <c r="J152" s="21"/>
      <c r="K152" s="21"/>
      <c r="L152" s="21"/>
      <c r="M152" s="21"/>
    </row>
    <row r="153" spans="1:13" ht="15.6" x14ac:dyDescent="0.3">
      <c r="A153" s="37"/>
      <c r="B153" s="37"/>
      <c r="C153" s="37"/>
      <c r="D153" s="37"/>
      <c r="E153" s="37"/>
      <c r="F153" s="37"/>
      <c r="G153" s="21"/>
      <c r="H153" s="21"/>
      <c r="I153" s="21"/>
      <c r="J153" s="21"/>
      <c r="K153" s="21"/>
      <c r="L153" s="21"/>
      <c r="M153" s="21"/>
    </row>
    <row r="154" spans="1:13" ht="15.6" x14ac:dyDescent="0.3">
      <c r="A154" s="37"/>
      <c r="B154" s="37"/>
      <c r="C154" s="37"/>
      <c r="D154" s="37"/>
      <c r="E154" s="37"/>
      <c r="F154" s="37"/>
      <c r="G154" s="21"/>
      <c r="H154" s="21"/>
      <c r="I154" s="21"/>
      <c r="J154" s="21"/>
      <c r="K154" s="21"/>
      <c r="L154" s="21"/>
      <c r="M154" s="21"/>
    </row>
    <row r="155" spans="1:13" ht="15.6" x14ac:dyDescent="0.3">
      <c r="A155" s="37"/>
      <c r="B155" s="37"/>
      <c r="C155" s="37"/>
      <c r="D155" s="37"/>
      <c r="E155" s="37"/>
      <c r="F155" s="37"/>
      <c r="G155" s="21"/>
      <c r="H155" s="21"/>
      <c r="I155" s="21"/>
      <c r="J155" s="21"/>
      <c r="K155" s="21"/>
      <c r="L155" s="21"/>
      <c r="M155" s="21"/>
    </row>
    <row r="156" spans="1:13" ht="15.6" x14ac:dyDescent="0.3">
      <c r="A156" s="37"/>
      <c r="B156" s="37"/>
      <c r="C156" s="37"/>
      <c r="D156" s="37"/>
      <c r="E156" s="37"/>
      <c r="F156" s="37"/>
      <c r="G156" s="21"/>
      <c r="H156" s="21"/>
      <c r="I156" s="21"/>
      <c r="J156" s="21"/>
      <c r="K156" s="21"/>
      <c r="L156" s="21"/>
      <c r="M156" s="21"/>
    </row>
    <row r="157" spans="1:13" ht="15.6" x14ac:dyDescent="0.3">
      <c r="A157" s="37"/>
      <c r="B157" s="37"/>
      <c r="C157" s="37"/>
      <c r="D157" s="37"/>
      <c r="E157" s="37"/>
      <c r="F157" s="37"/>
      <c r="G157" s="21"/>
      <c r="H157" s="21"/>
      <c r="I157" s="21"/>
      <c r="J157" s="21"/>
      <c r="K157" s="21"/>
      <c r="L157" s="21"/>
      <c r="M157" s="21"/>
    </row>
    <row r="158" spans="1:13" ht="15.6" x14ac:dyDescent="0.3">
      <c r="A158" s="37"/>
      <c r="B158" s="37"/>
      <c r="C158" s="37"/>
      <c r="D158" s="37"/>
      <c r="E158" s="37"/>
      <c r="F158" s="37"/>
      <c r="G158" s="21"/>
      <c r="H158" s="21"/>
      <c r="I158" s="21"/>
      <c r="J158" s="21"/>
      <c r="K158" s="21"/>
      <c r="L158" s="21"/>
      <c r="M158" s="21"/>
    </row>
    <row r="159" spans="1:13" ht="15.6" x14ac:dyDescent="0.3">
      <c r="A159" s="37"/>
      <c r="B159" s="37"/>
      <c r="C159" s="37"/>
      <c r="D159" s="37"/>
      <c r="E159" s="37"/>
      <c r="F159" s="37"/>
      <c r="G159" s="21"/>
      <c r="H159" s="21"/>
      <c r="I159" s="21"/>
      <c r="J159" s="21"/>
      <c r="K159" s="21"/>
      <c r="L159" s="21"/>
      <c r="M159" s="21"/>
    </row>
    <row r="160" spans="1:13" ht="15.6" x14ac:dyDescent="0.3">
      <c r="A160" s="37"/>
      <c r="B160" s="37"/>
      <c r="C160" s="37"/>
      <c r="D160" s="37"/>
      <c r="E160" s="37"/>
      <c r="F160" s="37"/>
      <c r="G160" s="21"/>
      <c r="H160" s="21"/>
      <c r="I160" s="21"/>
      <c r="J160" s="21"/>
      <c r="K160" s="21"/>
      <c r="L160" s="21"/>
      <c r="M160" s="21"/>
    </row>
    <row r="161" spans="1:13" ht="15.6" x14ac:dyDescent="0.3">
      <c r="A161" s="37"/>
      <c r="B161" s="37"/>
      <c r="C161" s="37"/>
      <c r="D161" s="37"/>
      <c r="E161" s="37"/>
      <c r="F161" s="37"/>
      <c r="G161" s="21"/>
      <c r="H161" s="21"/>
      <c r="I161" s="21"/>
      <c r="J161" s="21"/>
      <c r="K161" s="21"/>
      <c r="L161" s="21"/>
      <c r="M161" s="21"/>
    </row>
    <row r="162" spans="1:13" ht="15.6" x14ac:dyDescent="0.3">
      <c r="A162" s="37"/>
      <c r="B162" s="37"/>
      <c r="C162" s="37"/>
      <c r="D162" s="37"/>
      <c r="E162" s="37"/>
      <c r="F162" s="37"/>
      <c r="G162" s="21"/>
      <c r="H162" s="21"/>
      <c r="I162" s="21"/>
      <c r="J162" s="21"/>
      <c r="K162" s="21"/>
      <c r="L162" s="21"/>
      <c r="M162" s="21"/>
    </row>
    <row r="163" spans="1:13" ht="15.6" x14ac:dyDescent="0.3">
      <c r="A163" s="37"/>
      <c r="B163" s="37"/>
      <c r="C163" s="37"/>
      <c r="D163" s="37"/>
      <c r="E163" s="37"/>
      <c r="F163" s="37"/>
      <c r="G163" s="21"/>
      <c r="H163" s="21"/>
      <c r="I163" s="21"/>
      <c r="J163" s="21"/>
      <c r="K163" s="21"/>
      <c r="L163" s="21"/>
      <c r="M163" s="21"/>
    </row>
    <row r="164" spans="1:13" ht="15.6" x14ac:dyDescent="0.3">
      <c r="A164" s="37"/>
      <c r="B164" s="37"/>
      <c r="C164" s="37"/>
      <c r="D164" s="37"/>
      <c r="E164" s="37"/>
      <c r="F164" s="37"/>
      <c r="G164" s="21"/>
      <c r="H164" s="21"/>
      <c r="I164" s="21"/>
      <c r="J164" s="21"/>
      <c r="K164" s="21"/>
      <c r="L164" s="21"/>
      <c r="M164" s="21"/>
    </row>
    <row r="165" spans="1:13" ht="15.6" x14ac:dyDescent="0.3">
      <c r="A165" s="37"/>
      <c r="B165" s="37"/>
      <c r="C165" s="37"/>
      <c r="D165" s="37"/>
      <c r="E165" s="37"/>
      <c r="F165" s="37"/>
      <c r="G165" s="21"/>
      <c r="H165" s="21"/>
      <c r="I165" s="21"/>
      <c r="J165" s="21"/>
      <c r="K165" s="21"/>
      <c r="L165" s="21"/>
      <c r="M165" s="21"/>
    </row>
    <row r="166" spans="1:13" ht="15.6" x14ac:dyDescent="0.3">
      <c r="A166" s="37"/>
      <c r="B166" s="37"/>
      <c r="C166" s="37"/>
      <c r="D166" s="37"/>
      <c r="E166" s="37"/>
      <c r="F166" s="37"/>
      <c r="G166" s="21"/>
      <c r="H166" s="21"/>
      <c r="I166" s="21"/>
      <c r="J166" s="21"/>
      <c r="K166" s="21"/>
      <c r="L166" s="21"/>
      <c r="M166" s="21"/>
    </row>
    <row r="167" spans="1:13" ht="15.6" x14ac:dyDescent="0.3">
      <c r="A167" s="37"/>
      <c r="B167" s="37"/>
      <c r="C167" s="37"/>
      <c r="D167" s="37"/>
      <c r="E167" s="37"/>
      <c r="F167" s="37"/>
      <c r="G167" s="21"/>
      <c r="H167" s="21"/>
      <c r="I167" s="21"/>
      <c r="J167" s="21"/>
      <c r="K167" s="21"/>
      <c r="L167" s="21"/>
      <c r="M167" s="21"/>
    </row>
    <row r="168" spans="1:13" ht="15.6" x14ac:dyDescent="0.3">
      <c r="A168" s="37"/>
      <c r="B168" s="37"/>
      <c r="C168" s="37"/>
      <c r="D168" s="37"/>
      <c r="E168" s="37"/>
      <c r="F168" s="37"/>
      <c r="G168" s="21"/>
      <c r="H168" s="21"/>
      <c r="I168" s="21"/>
      <c r="J168" s="21"/>
      <c r="K168" s="21"/>
      <c r="L168" s="21"/>
      <c r="M168" s="21"/>
    </row>
    <row r="169" spans="1:13" ht="15.6" x14ac:dyDescent="0.3">
      <c r="A169" s="37"/>
      <c r="B169" s="37"/>
      <c r="C169" s="37"/>
      <c r="D169" s="37"/>
      <c r="E169" s="37"/>
      <c r="F169" s="37"/>
      <c r="G169" s="21"/>
      <c r="H169" s="21"/>
      <c r="I169" s="21"/>
      <c r="J169" s="21"/>
      <c r="K169" s="21"/>
      <c r="L169" s="21"/>
      <c r="M169" s="21"/>
    </row>
    <row r="170" spans="1:13" ht="15.6" x14ac:dyDescent="0.3">
      <c r="A170" s="37"/>
      <c r="B170" s="37"/>
      <c r="C170" s="37"/>
      <c r="D170" s="37"/>
      <c r="E170" s="37"/>
      <c r="F170" s="37"/>
      <c r="G170" s="21"/>
      <c r="H170" s="21"/>
      <c r="I170" s="21"/>
      <c r="J170" s="21"/>
      <c r="K170" s="21"/>
      <c r="L170" s="21"/>
      <c r="M170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18AF-5F56-4AE9-AAC6-CF2F2A2E2A3C}">
  <dimension ref="A1:CR175"/>
  <sheetViews>
    <sheetView tabSelected="1" topLeftCell="BQ1" workbookViewId="0">
      <pane ySplit="1" topLeftCell="A7" activePane="bottomLeft" state="frozen"/>
      <selection pane="bottomLeft" activeCell="CG7" sqref="CG7"/>
    </sheetView>
  </sheetViews>
  <sheetFormatPr defaultRowHeight="14.4" x14ac:dyDescent="0.3"/>
  <cols>
    <col min="1" max="1" width="2.88671875" customWidth="1"/>
    <col min="2" max="2" width="4.109375" customWidth="1"/>
    <col min="3" max="3" width="3.5546875" customWidth="1"/>
    <col min="4" max="4" width="4.44140625" customWidth="1"/>
    <col min="5" max="6" width="3.88671875" customWidth="1"/>
    <col min="7" max="7" width="5" customWidth="1"/>
    <col min="8" max="8" width="31.21875" customWidth="1"/>
    <col min="9" max="9" width="13.109375" bestFit="1" customWidth="1"/>
    <col min="10" max="10" width="5.5546875" customWidth="1"/>
    <col min="11" max="11" width="13.109375" bestFit="1" customWidth="1"/>
    <col min="13" max="13" width="16.33203125" bestFit="1" customWidth="1"/>
    <col min="15" max="15" width="13.77734375" bestFit="1" customWidth="1"/>
    <col min="17" max="17" width="13.109375" bestFit="1" customWidth="1"/>
    <col min="19" max="19" width="13.109375" bestFit="1" customWidth="1"/>
    <col min="21" max="21" width="16.33203125" bestFit="1" customWidth="1"/>
    <col min="23" max="23" width="13.77734375" bestFit="1" customWidth="1"/>
    <col min="25" max="25" width="13.109375" bestFit="1" customWidth="1"/>
    <col min="27" max="27" width="13.109375" bestFit="1" customWidth="1"/>
    <col min="29" max="29" width="16.33203125" bestFit="1" customWidth="1"/>
    <col min="31" max="31" width="14.33203125" bestFit="1" customWidth="1"/>
    <col min="33" max="33" width="13.109375" bestFit="1" customWidth="1"/>
    <col min="35" max="35" width="13.109375" bestFit="1" customWidth="1"/>
    <col min="37" max="37" width="16.33203125" bestFit="1" customWidth="1"/>
    <col min="39" max="39" width="13.77734375" bestFit="1" customWidth="1"/>
    <col min="41" max="41" width="13.109375" bestFit="1" customWidth="1"/>
    <col min="43" max="43" width="13.109375" bestFit="1" customWidth="1"/>
    <col min="45" max="45" width="16.33203125" bestFit="1" customWidth="1"/>
    <col min="47" max="47" width="13.77734375" bestFit="1" customWidth="1"/>
    <col min="49" max="49" width="13.109375" bestFit="1" customWidth="1"/>
    <col min="51" max="51" width="13.109375" bestFit="1" customWidth="1"/>
    <col min="53" max="53" width="16.33203125" bestFit="1" customWidth="1"/>
    <col min="55" max="55" width="13.77734375" bestFit="1" customWidth="1"/>
    <col min="57" max="57" width="13.109375" bestFit="1" customWidth="1"/>
    <col min="59" max="59" width="13.109375" bestFit="1" customWidth="1"/>
    <col min="61" max="61" width="16.33203125" bestFit="1" customWidth="1"/>
    <col min="63" max="63" width="14.33203125" bestFit="1" customWidth="1"/>
    <col min="65" max="65" width="13.109375" bestFit="1" customWidth="1"/>
    <col min="67" max="67" width="13.109375" bestFit="1" customWidth="1"/>
    <col min="69" max="69" width="16.33203125" bestFit="1" customWidth="1"/>
    <col min="71" max="71" width="14.33203125" bestFit="1" customWidth="1"/>
    <col min="73" max="73" width="13.109375" bestFit="1" customWidth="1"/>
    <col min="75" max="75" width="13.109375" bestFit="1" customWidth="1"/>
    <col min="77" max="77" width="16.33203125" bestFit="1" customWidth="1"/>
    <col min="79" max="79" width="13.77734375" bestFit="1" customWidth="1"/>
    <col min="81" max="81" width="14.5546875" customWidth="1"/>
    <col min="83" max="83" width="13.109375" bestFit="1" customWidth="1"/>
    <col min="85" max="85" width="16.33203125" bestFit="1" customWidth="1"/>
    <col min="87" max="87" width="14.33203125" bestFit="1" customWidth="1"/>
    <col min="89" max="89" width="16.6640625" bestFit="1" customWidth="1"/>
    <col min="91" max="91" width="15.109375" bestFit="1" customWidth="1"/>
    <col min="93" max="93" width="16.33203125" bestFit="1" customWidth="1"/>
    <col min="95" max="95" width="13.77734375" bestFit="1" customWidth="1"/>
  </cols>
  <sheetData>
    <row r="1" spans="1:96" ht="19.2" thickTop="1" thickBot="1" x14ac:dyDescent="0.4">
      <c r="A1" s="1"/>
      <c r="B1" s="1"/>
      <c r="C1" s="1"/>
      <c r="D1" s="1"/>
      <c r="E1" s="1"/>
      <c r="F1" s="1"/>
      <c r="G1" s="1"/>
      <c r="H1" s="1"/>
      <c r="I1" s="38" t="s">
        <v>135</v>
      </c>
      <c r="J1" s="3"/>
      <c r="K1" s="38" t="s">
        <v>136</v>
      </c>
      <c r="L1" s="3"/>
      <c r="M1" s="38" t="s">
        <v>137</v>
      </c>
      <c r="N1" s="3"/>
      <c r="O1" s="38" t="s">
        <v>138</v>
      </c>
      <c r="P1" s="3"/>
      <c r="Q1" s="38" t="s">
        <v>139</v>
      </c>
      <c r="R1" s="3"/>
      <c r="S1" s="38" t="s">
        <v>136</v>
      </c>
      <c r="T1" s="3"/>
      <c r="U1" s="38" t="s">
        <v>137</v>
      </c>
      <c r="V1" s="3"/>
      <c r="W1" s="38" t="s">
        <v>138</v>
      </c>
      <c r="X1" s="3"/>
      <c r="Y1" s="38" t="s">
        <v>140</v>
      </c>
      <c r="Z1" s="3"/>
      <c r="AA1" s="38" t="s">
        <v>136</v>
      </c>
      <c r="AB1" s="3"/>
      <c r="AC1" s="38" t="s">
        <v>137</v>
      </c>
      <c r="AD1" s="3"/>
      <c r="AE1" s="38" t="s">
        <v>138</v>
      </c>
      <c r="AF1" s="3"/>
      <c r="AG1" s="38" t="s">
        <v>141</v>
      </c>
      <c r="AH1" s="3"/>
      <c r="AI1" s="38" t="s">
        <v>136</v>
      </c>
      <c r="AJ1" s="3"/>
      <c r="AK1" s="38" t="s">
        <v>137</v>
      </c>
      <c r="AL1" s="3"/>
      <c r="AM1" s="38" t="s">
        <v>138</v>
      </c>
      <c r="AN1" s="3"/>
      <c r="AO1" s="38" t="s">
        <v>142</v>
      </c>
      <c r="AP1" s="3"/>
      <c r="AQ1" s="38" t="s">
        <v>136</v>
      </c>
      <c r="AR1" s="3"/>
      <c r="AS1" s="38" t="s">
        <v>137</v>
      </c>
      <c r="AT1" s="3"/>
      <c r="AU1" s="38" t="s">
        <v>138</v>
      </c>
      <c r="AV1" s="3"/>
      <c r="AW1" s="38" t="s">
        <v>143</v>
      </c>
      <c r="AX1" s="3"/>
      <c r="AY1" s="38" t="s">
        <v>136</v>
      </c>
      <c r="AZ1" s="3"/>
      <c r="BA1" s="38" t="s">
        <v>137</v>
      </c>
      <c r="BB1" s="3"/>
      <c r="BC1" s="38" t="s">
        <v>138</v>
      </c>
      <c r="BD1" s="3"/>
      <c r="BE1" s="38" t="s">
        <v>144</v>
      </c>
      <c r="BF1" s="3"/>
      <c r="BG1" s="38" t="s">
        <v>136</v>
      </c>
      <c r="BH1" s="3"/>
      <c r="BI1" s="38" t="s">
        <v>137</v>
      </c>
      <c r="BJ1" s="3"/>
      <c r="BK1" s="38" t="s">
        <v>138</v>
      </c>
      <c r="BL1" s="3"/>
      <c r="BM1" s="38" t="s">
        <v>145</v>
      </c>
      <c r="BN1" s="3"/>
      <c r="BO1" s="38" t="s">
        <v>136</v>
      </c>
      <c r="BP1" s="3"/>
      <c r="BQ1" s="38" t="s">
        <v>137</v>
      </c>
      <c r="BR1" s="3"/>
      <c r="BS1" s="38" t="s">
        <v>138</v>
      </c>
      <c r="BT1" s="3"/>
      <c r="BU1" s="38" t="s">
        <v>146</v>
      </c>
      <c r="BV1" s="3"/>
      <c r="BW1" s="38" t="s">
        <v>136</v>
      </c>
      <c r="BX1" s="3"/>
      <c r="BY1" s="38" t="s">
        <v>137</v>
      </c>
      <c r="BZ1" s="3"/>
      <c r="CA1" s="38" t="s">
        <v>138</v>
      </c>
      <c r="CB1" s="3"/>
      <c r="CC1" s="38" t="s">
        <v>147</v>
      </c>
      <c r="CD1" s="3"/>
      <c r="CE1" s="38" t="s">
        <v>136</v>
      </c>
      <c r="CF1" s="3"/>
      <c r="CG1" s="38" t="s">
        <v>137</v>
      </c>
      <c r="CH1" s="3"/>
      <c r="CI1" s="38" t="s">
        <v>138</v>
      </c>
      <c r="CJ1" s="3"/>
      <c r="CK1" s="38" t="s">
        <v>148</v>
      </c>
      <c r="CL1" s="3"/>
      <c r="CM1" s="38" t="s">
        <v>136</v>
      </c>
      <c r="CN1" s="3"/>
      <c r="CO1" s="38" t="s">
        <v>137</v>
      </c>
      <c r="CP1" s="3"/>
      <c r="CQ1" s="38" t="s">
        <v>138</v>
      </c>
      <c r="CR1" s="4"/>
    </row>
    <row r="2" spans="1:96" ht="18.600000000000001" thickTop="1" x14ac:dyDescent="0.35">
      <c r="A2" s="5"/>
      <c r="B2" s="5" t="s">
        <v>149</v>
      </c>
      <c r="C2" s="5"/>
      <c r="D2" s="5"/>
      <c r="E2" s="5"/>
      <c r="F2" s="5"/>
      <c r="G2" s="5"/>
      <c r="H2" s="5"/>
      <c r="I2" s="6"/>
      <c r="J2" s="7"/>
      <c r="K2" s="6"/>
      <c r="L2" s="7"/>
      <c r="M2" s="6"/>
      <c r="N2" s="7"/>
      <c r="O2" s="39"/>
      <c r="P2" s="7"/>
      <c r="Q2" s="6"/>
      <c r="R2" s="7"/>
      <c r="S2" s="6"/>
      <c r="T2" s="7"/>
      <c r="U2" s="6"/>
      <c r="V2" s="7"/>
      <c r="W2" s="39"/>
      <c r="X2" s="7"/>
      <c r="Y2" s="6"/>
      <c r="Z2" s="7"/>
      <c r="AA2" s="6"/>
      <c r="AB2" s="7"/>
      <c r="AC2" s="6"/>
      <c r="AD2" s="7"/>
      <c r="AE2" s="39"/>
      <c r="AF2" s="7"/>
      <c r="AG2" s="6"/>
      <c r="AH2" s="7"/>
      <c r="AI2" s="6"/>
      <c r="AJ2" s="7"/>
      <c r="AK2" s="6"/>
      <c r="AL2" s="7"/>
      <c r="AM2" s="39"/>
      <c r="AN2" s="7"/>
      <c r="AO2" s="6"/>
      <c r="AP2" s="7"/>
      <c r="AQ2" s="6"/>
      <c r="AR2" s="7"/>
      <c r="AS2" s="6"/>
      <c r="AT2" s="7"/>
      <c r="AU2" s="39"/>
      <c r="AV2" s="7"/>
      <c r="AW2" s="6"/>
      <c r="AX2" s="7"/>
      <c r="AY2" s="6"/>
      <c r="AZ2" s="7"/>
      <c r="BA2" s="6"/>
      <c r="BB2" s="7"/>
      <c r="BC2" s="39"/>
      <c r="BD2" s="7"/>
      <c r="BE2" s="6"/>
      <c r="BF2" s="7"/>
      <c r="BG2" s="6"/>
      <c r="BH2" s="7"/>
      <c r="BI2" s="6"/>
      <c r="BJ2" s="7"/>
      <c r="BK2" s="39"/>
      <c r="BL2" s="7"/>
      <c r="BM2" s="6"/>
      <c r="BN2" s="7"/>
      <c r="BO2" s="6"/>
      <c r="BP2" s="7"/>
      <c r="BQ2" s="6"/>
      <c r="BR2" s="7"/>
      <c r="BS2" s="39"/>
      <c r="BT2" s="7"/>
      <c r="BU2" s="6"/>
      <c r="BV2" s="7"/>
      <c r="BW2" s="6"/>
      <c r="BX2" s="7"/>
      <c r="BY2" s="6"/>
      <c r="BZ2" s="7"/>
      <c r="CA2" s="39"/>
      <c r="CB2" s="7"/>
      <c r="CC2" s="6"/>
      <c r="CD2" s="7"/>
      <c r="CE2" s="6"/>
      <c r="CF2" s="7"/>
      <c r="CG2" s="6"/>
      <c r="CH2" s="7"/>
      <c r="CI2" s="39"/>
      <c r="CJ2" s="7"/>
      <c r="CK2" s="6"/>
      <c r="CL2" s="7"/>
      <c r="CM2" s="6"/>
      <c r="CN2" s="7"/>
      <c r="CO2" s="6"/>
      <c r="CP2" s="7"/>
      <c r="CQ2" s="39"/>
      <c r="CR2" s="8"/>
    </row>
    <row r="3" spans="1:96" ht="18" x14ac:dyDescent="0.35">
      <c r="A3" s="5"/>
      <c r="B3" s="5"/>
      <c r="C3" s="5"/>
      <c r="D3" s="5" t="s">
        <v>150</v>
      </c>
      <c r="E3" s="5"/>
      <c r="F3" s="5"/>
      <c r="G3" s="5"/>
      <c r="H3" s="5"/>
      <c r="I3" s="6"/>
      <c r="J3" s="7"/>
      <c r="K3" s="6"/>
      <c r="L3" s="7"/>
      <c r="M3" s="6"/>
      <c r="N3" s="7"/>
      <c r="O3" s="39"/>
      <c r="P3" s="7"/>
      <c r="Q3" s="6"/>
      <c r="R3" s="7"/>
      <c r="S3" s="6"/>
      <c r="T3" s="7"/>
      <c r="U3" s="6"/>
      <c r="V3" s="7"/>
      <c r="W3" s="39"/>
      <c r="X3" s="7"/>
      <c r="Y3" s="6"/>
      <c r="Z3" s="7"/>
      <c r="AA3" s="6"/>
      <c r="AB3" s="7"/>
      <c r="AC3" s="6"/>
      <c r="AD3" s="7"/>
      <c r="AE3" s="39"/>
      <c r="AF3" s="7"/>
      <c r="AG3" s="6"/>
      <c r="AH3" s="7"/>
      <c r="AI3" s="6"/>
      <c r="AJ3" s="7"/>
      <c r="AK3" s="6"/>
      <c r="AL3" s="7"/>
      <c r="AM3" s="39"/>
      <c r="AN3" s="7"/>
      <c r="AO3" s="6"/>
      <c r="AP3" s="7"/>
      <c r="AQ3" s="6"/>
      <c r="AR3" s="7"/>
      <c r="AS3" s="6"/>
      <c r="AT3" s="7"/>
      <c r="AU3" s="39"/>
      <c r="AV3" s="7"/>
      <c r="AW3" s="6"/>
      <c r="AX3" s="7"/>
      <c r="AY3" s="6"/>
      <c r="AZ3" s="7"/>
      <c r="BA3" s="6"/>
      <c r="BB3" s="7"/>
      <c r="BC3" s="39"/>
      <c r="BD3" s="7"/>
      <c r="BE3" s="6"/>
      <c r="BF3" s="7"/>
      <c r="BG3" s="6"/>
      <c r="BH3" s="7"/>
      <c r="BI3" s="6"/>
      <c r="BJ3" s="7"/>
      <c r="BK3" s="39"/>
      <c r="BL3" s="7"/>
      <c r="BM3" s="6"/>
      <c r="BN3" s="7"/>
      <c r="BO3" s="6"/>
      <c r="BP3" s="7"/>
      <c r="BQ3" s="6"/>
      <c r="BR3" s="7"/>
      <c r="BS3" s="39"/>
      <c r="BT3" s="7"/>
      <c r="BU3" s="6"/>
      <c r="BV3" s="7"/>
      <c r="BW3" s="6"/>
      <c r="BX3" s="7"/>
      <c r="BY3" s="6"/>
      <c r="BZ3" s="7"/>
      <c r="CA3" s="39"/>
      <c r="CB3" s="7"/>
      <c r="CC3" s="6"/>
      <c r="CD3" s="7"/>
      <c r="CE3" s="6"/>
      <c r="CF3" s="7"/>
      <c r="CG3" s="6"/>
      <c r="CH3" s="7"/>
      <c r="CI3" s="39"/>
      <c r="CJ3" s="7"/>
      <c r="CK3" s="6"/>
      <c r="CL3" s="7"/>
      <c r="CM3" s="6"/>
      <c r="CN3" s="7"/>
      <c r="CO3" s="6"/>
      <c r="CP3" s="7"/>
      <c r="CQ3" s="39"/>
      <c r="CR3" s="8"/>
    </row>
    <row r="4" spans="1:96" ht="18" x14ac:dyDescent="0.35">
      <c r="A4" s="5"/>
      <c r="B4" s="5"/>
      <c r="C4" s="5"/>
      <c r="D4" s="5"/>
      <c r="E4" s="5" t="s">
        <v>151</v>
      </c>
      <c r="F4" s="5"/>
      <c r="G4" s="5"/>
      <c r="H4" s="5"/>
      <c r="I4" s="6">
        <v>0</v>
      </c>
      <c r="J4" s="7"/>
      <c r="K4" s="6"/>
      <c r="L4" s="7"/>
      <c r="M4" s="6"/>
      <c r="N4" s="7"/>
      <c r="O4" s="39"/>
      <c r="P4" s="7"/>
      <c r="Q4" s="6">
        <v>0</v>
      </c>
      <c r="R4" s="7"/>
      <c r="S4" s="6"/>
      <c r="T4" s="7"/>
      <c r="U4" s="6"/>
      <c r="V4" s="7"/>
      <c r="W4" s="39"/>
      <c r="X4" s="7"/>
      <c r="Y4" s="6">
        <v>0</v>
      </c>
      <c r="Z4" s="7"/>
      <c r="AA4" s="6"/>
      <c r="AB4" s="7"/>
      <c r="AC4" s="6"/>
      <c r="AD4" s="7"/>
      <c r="AE4" s="39"/>
      <c r="AF4" s="7"/>
      <c r="AG4" s="6">
        <v>0</v>
      </c>
      <c r="AH4" s="7"/>
      <c r="AI4" s="6"/>
      <c r="AJ4" s="7"/>
      <c r="AK4" s="6"/>
      <c r="AL4" s="7"/>
      <c r="AM4" s="39"/>
      <c r="AN4" s="7"/>
      <c r="AO4" s="6">
        <v>0</v>
      </c>
      <c r="AP4" s="7"/>
      <c r="AQ4" s="6"/>
      <c r="AR4" s="7"/>
      <c r="AS4" s="6"/>
      <c r="AT4" s="7"/>
      <c r="AU4" s="39"/>
      <c r="AV4" s="7"/>
      <c r="AW4" s="6">
        <v>11815</v>
      </c>
      <c r="AX4" s="7"/>
      <c r="AY4" s="6"/>
      <c r="AZ4" s="7"/>
      <c r="BA4" s="6"/>
      <c r="BB4" s="7"/>
      <c r="BC4" s="39"/>
      <c r="BD4" s="7"/>
      <c r="BE4" s="6">
        <v>0</v>
      </c>
      <c r="BF4" s="7"/>
      <c r="BG4" s="6"/>
      <c r="BH4" s="7"/>
      <c r="BI4" s="6"/>
      <c r="BJ4" s="7"/>
      <c r="BK4" s="39"/>
      <c r="BL4" s="7"/>
      <c r="BM4" s="6">
        <v>16242.54</v>
      </c>
      <c r="BN4" s="7"/>
      <c r="BO4" s="6"/>
      <c r="BP4" s="7"/>
      <c r="BQ4" s="6"/>
      <c r="BR4" s="7"/>
      <c r="BS4" s="39"/>
      <c r="BT4" s="7"/>
      <c r="BU4" s="6">
        <v>12622</v>
      </c>
      <c r="BV4" s="7"/>
      <c r="BW4" s="6"/>
      <c r="BX4" s="7"/>
      <c r="BY4" s="6"/>
      <c r="BZ4" s="7"/>
      <c r="CA4" s="39"/>
      <c r="CB4" s="7"/>
      <c r="CC4" s="6">
        <v>0</v>
      </c>
      <c r="CD4" s="7"/>
      <c r="CE4" s="6"/>
      <c r="CF4" s="7"/>
      <c r="CG4" s="6"/>
      <c r="CH4" s="7"/>
      <c r="CI4" s="39"/>
      <c r="CJ4" s="7"/>
      <c r="CK4" s="6">
        <f>ROUND(I4+Q4+Y4+AG4+AO4+AW4+BE4+BM4+BU4+CC4,5)</f>
        <v>40679.54</v>
      </c>
      <c r="CL4" s="7"/>
      <c r="CM4" s="6"/>
      <c r="CN4" s="7"/>
      <c r="CO4" s="6"/>
      <c r="CP4" s="7"/>
      <c r="CQ4" s="39"/>
      <c r="CR4" s="8"/>
    </row>
    <row r="5" spans="1:96" ht="18" x14ac:dyDescent="0.35">
      <c r="A5" s="5"/>
      <c r="B5" s="5"/>
      <c r="C5" s="5"/>
      <c r="D5" s="5"/>
      <c r="E5" s="5" t="s">
        <v>152</v>
      </c>
      <c r="F5" s="5"/>
      <c r="G5" s="5"/>
      <c r="H5" s="5"/>
      <c r="I5" s="6">
        <v>83.86</v>
      </c>
      <c r="J5" s="7"/>
      <c r="K5" s="6"/>
      <c r="L5" s="7"/>
      <c r="M5" s="6"/>
      <c r="N5" s="7"/>
      <c r="O5" s="39"/>
      <c r="P5" s="7"/>
      <c r="Q5" s="6">
        <v>0</v>
      </c>
      <c r="R5" s="7"/>
      <c r="S5" s="6"/>
      <c r="T5" s="7"/>
      <c r="U5" s="6"/>
      <c r="V5" s="7"/>
      <c r="W5" s="39"/>
      <c r="X5" s="7"/>
      <c r="Y5" s="6">
        <v>2053.98</v>
      </c>
      <c r="Z5" s="7"/>
      <c r="AA5" s="6"/>
      <c r="AB5" s="7"/>
      <c r="AC5" s="6"/>
      <c r="AD5" s="7"/>
      <c r="AE5" s="39"/>
      <c r="AF5" s="7"/>
      <c r="AG5" s="6">
        <v>0</v>
      </c>
      <c r="AH5" s="7"/>
      <c r="AI5" s="6"/>
      <c r="AJ5" s="7"/>
      <c r="AK5" s="6"/>
      <c r="AL5" s="7"/>
      <c r="AM5" s="39"/>
      <c r="AN5" s="7"/>
      <c r="AO5" s="6">
        <v>83.47</v>
      </c>
      <c r="AP5" s="7"/>
      <c r="AQ5" s="6"/>
      <c r="AR5" s="7"/>
      <c r="AS5" s="6"/>
      <c r="AT5" s="7"/>
      <c r="AU5" s="39"/>
      <c r="AV5" s="7"/>
      <c r="AW5" s="6">
        <v>0</v>
      </c>
      <c r="AX5" s="7"/>
      <c r="AY5" s="6"/>
      <c r="AZ5" s="7"/>
      <c r="BA5" s="6"/>
      <c r="BB5" s="7"/>
      <c r="BC5" s="39"/>
      <c r="BD5" s="7"/>
      <c r="BE5" s="6">
        <v>0</v>
      </c>
      <c r="BF5" s="7"/>
      <c r="BG5" s="6"/>
      <c r="BH5" s="7"/>
      <c r="BI5" s="6"/>
      <c r="BJ5" s="7"/>
      <c r="BK5" s="39"/>
      <c r="BL5" s="7"/>
      <c r="BM5" s="6">
        <v>0</v>
      </c>
      <c r="BN5" s="7"/>
      <c r="BO5" s="6"/>
      <c r="BP5" s="7"/>
      <c r="BQ5" s="6"/>
      <c r="BR5" s="7"/>
      <c r="BS5" s="39"/>
      <c r="BT5" s="7"/>
      <c r="BU5" s="6">
        <v>0</v>
      </c>
      <c r="BV5" s="7"/>
      <c r="BW5" s="6"/>
      <c r="BX5" s="7"/>
      <c r="BY5" s="6"/>
      <c r="BZ5" s="7"/>
      <c r="CA5" s="39"/>
      <c r="CB5" s="7"/>
      <c r="CC5" s="6">
        <v>0</v>
      </c>
      <c r="CD5" s="7"/>
      <c r="CE5" s="6"/>
      <c r="CF5" s="7"/>
      <c r="CG5" s="6"/>
      <c r="CH5" s="7"/>
      <c r="CI5" s="39"/>
      <c r="CJ5" s="7"/>
      <c r="CK5" s="6">
        <f>ROUND(I5+Q5+Y5+AG5+AO5+AW5+BE5+BM5+BU5+CC5,5)</f>
        <v>2221.31</v>
      </c>
      <c r="CL5" s="7"/>
      <c r="CM5" s="6"/>
      <c r="CN5" s="7"/>
      <c r="CO5" s="6"/>
      <c r="CP5" s="7"/>
      <c r="CQ5" s="39"/>
      <c r="CR5" s="8"/>
    </row>
    <row r="6" spans="1:96" ht="18" x14ac:dyDescent="0.35">
      <c r="A6" s="5"/>
      <c r="B6" s="5"/>
      <c r="C6" s="5"/>
      <c r="D6" s="5"/>
      <c r="E6" s="5" t="s">
        <v>153</v>
      </c>
      <c r="F6" s="5"/>
      <c r="G6" s="5"/>
      <c r="H6" s="5"/>
      <c r="I6" s="6"/>
      <c r="J6" s="7"/>
      <c r="K6" s="6"/>
      <c r="L6" s="7"/>
      <c r="M6" s="6"/>
      <c r="N6" s="7"/>
      <c r="O6" s="39"/>
      <c r="P6" s="7"/>
      <c r="Q6" s="6"/>
      <c r="R6" s="7"/>
      <c r="S6" s="6"/>
      <c r="T6" s="7"/>
      <c r="U6" s="6"/>
      <c r="V6" s="7"/>
      <c r="W6" s="39"/>
      <c r="X6" s="7"/>
      <c r="Y6" s="6"/>
      <c r="Z6" s="7"/>
      <c r="AA6" s="6"/>
      <c r="AB6" s="7"/>
      <c r="AC6" s="6"/>
      <c r="AD6" s="7"/>
      <c r="AE6" s="39"/>
      <c r="AF6" s="7"/>
      <c r="AG6" s="6"/>
      <c r="AH6" s="7"/>
      <c r="AI6" s="6"/>
      <c r="AJ6" s="7"/>
      <c r="AK6" s="6"/>
      <c r="AL6" s="7"/>
      <c r="AM6" s="39"/>
      <c r="AN6" s="7"/>
      <c r="AO6" s="6"/>
      <c r="AP6" s="7"/>
      <c r="AQ6" s="6"/>
      <c r="AR6" s="7"/>
      <c r="AS6" s="6"/>
      <c r="AT6" s="7"/>
      <c r="AU6" s="39"/>
      <c r="AV6" s="7"/>
      <c r="AW6" s="6"/>
      <c r="AX6" s="7"/>
      <c r="AY6" s="6"/>
      <c r="AZ6" s="7"/>
      <c r="BA6" s="6"/>
      <c r="BB6" s="7"/>
      <c r="BC6" s="39"/>
      <c r="BD6" s="7"/>
      <c r="BE6" s="6"/>
      <c r="BF6" s="7"/>
      <c r="BG6" s="6"/>
      <c r="BH6" s="7"/>
      <c r="BI6" s="6"/>
      <c r="BJ6" s="7"/>
      <c r="BK6" s="39"/>
      <c r="BL6" s="7"/>
      <c r="BM6" s="6"/>
      <c r="BN6" s="7"/>
      <c r="BO6" s="6"/>
      <c r="BP6" s="7"/>
      <c r="BQ6" s="6"/>
      <c r="BR6" s="7"/>
      <c r="BS6" s="39"/>
      <c r="BT6" s="7"/>
      <c r="BU6" s="6"/>
      <c r="BV6" s="7"/>
      <c r="BW6" s="6"/>
      <c r="BX6" s="7"/>
      <c r="BY6" s="6"/>
      <c r="BZ6" s="7"/>
      <c r="CA6" s="39"/>
      <c r="CB6" s="7"/>
      <c r="CC6" s="6"/>
      <c r="CD6" s="7"/>
      <c r="CE6" s="6"/>
      <c r="CF6" s="7"/>
      <c r="CG6" s="6"/>
      <c r="CH6" s="7"/>
      <c r="CI6" s="39"/>
      <c r="CJ6" s="7"/>
      <c r="CK6" s="6"/>
      <c r="CL6" s="7"/>
      <c r="CM6" s="6"/>
      <c r="CN6" s="7"/>
      <c r="CO6" s="6"/>
      <c r="CP6" s="7"/>
      <c r="CQ6" s="39"/>
      <c r="CR6" s="8"/>
    </row>
    <row r="7" spans="1:96" ht="18" x14ac:dyDescent="0.35">
      <c r="A7" s="5"/>
      <c r="B7" s="5"/>
      <c r="C7" s="5"/>
      <c r="D7" s="5"/>
      <c r="E7" s="5"/>
      <c r="F7" s="5" t="s">
        <v>154</v>
      </c>
      <c r="G7" s="5"/>
      <c r="H7" s="5"/>
      <c r="I7" s="6"/>
      <c r="J7" s="7"/>
      <c r="K7" s="6"/>
      <c r="L7" s="7"/>
      <c r="M7" s="6"/>
      <c r="N7" s="7"/>
      <c r="O7" s="39"/>
      <c r="P7" s="7"/>
      <c r="Q7" s="6"/>
      <c r="R7" s="7"/>
      <c r="S7" s="6"/>
      <c r="T7" s="7"/>
      <c r="U7" s="6"/>
      <c r="V7" s="7"/>
      <c r="W7" s="39"/>
      <c r="X7" s="7"/>
      <c r="Y7" s="6"/>
      <c r="Z7" s="7"/>
      <c r="AA7" s="6"/>
      <c r="AB7" s="7"/>
      <c r="AC7" s="6"/>
      <c r="AD7" s="7"/>
      <c r="AE7" s="39"/>
      <c r="AF7" s="7"/>
      <c r="AG7" s="6"/>
      <c r="AH7" s="7"/>
      <c r="AI7" s="6"/>
      <c r="AJ7" s="7"/>
      <c r="AK7" s="6"/>
      <c r="AL7" s="7"/>
      <c r="AM7" s="39"/>
      <c r="AN7" s="7"/>
      <c r="AO7" s="6"/>
      <c r="AP7" s="7"/>
      <c r="AQ7" s="6"/>
      <c r="AR7" s="7"/>
      <c r="AS7" s="6"/>
      <c r="AT7" s="7"/>
      <c r="AU7" s="39"/>
      <c r="AV7" s="7"/>
      <c r="AW7" s="6"/>
      <c r="AX7" s="7"/>
      <c r="AY7" s="6"/>
      <c r="AZ7" s="7"/>
      <c r="BA7" s="6"/>
      <c r="BB7" s="7"/>
      <c r="BC7" s="39"/>
      <c r="BD7" s="7"/>
      <c r="BE7" s="6"/>
      <c r="BF7" s="7"/>
      <c r="BG7" s="6"/>
      <c r="BH7" s="7"/>
      <c r="BI7" s="6"/>
      <c r="BJ7" s="7"/>
      <c r="BK7" s="39"/>
      <c r="BL7" s="7"/>
      <c r="BM7" s="6"/>
      <c r="BN7" s="7"/>
      <c r="BO7" s="6"/>
      <c r="BP7" s="7"/>
      <c r="BQ7" s="6"/>
      <c r="BR7" s="7"/>
      <c r="BS7" s="39"/>
      <c r="BT7" s="7"/>
      <c r="BU7" s="6"/>
      <c r="BV7" s="7"/>
      <c r="BW7" s="6"/>
      <c r="BX7" s="7"/>
      <c r="BY7" s="6"/>
      <c r="BZ7" s="7"/>
      <c r="CA7" s="39"/>
      <c r="CB7" s="7"/>
      <c r="CC7" s="6"/>
      <c r="CD7" s="7"/>
      <c r="CE7" s="6"/>
      <c r="CF7" s="7"/>
      <c r="CG7" s="6"/>
      <c r="CH7" s="7"/>
      <c r="CI7" s="39"/>
      <c r="CJ7" s="7"/>
      <c r="CK7" s="6"/>
      <c r="CL7" s="7"/>
      <c r="CM7" s="6"/>
      <c r="CN7" s="7"/>
      <c r="CO7" s="6"/>
      <c r="CP7" s="7"/>
      <c r="CQ7" s="39"/>
      <c r="CR7" s="8"/>
    </row>
    <row r="8" spans="1:96" ht="18" x14ac:dyDescent="0.35">
      <c r="A8" s="5"/>
      <c r="B8" s="5"/>
      <c r="C8" s="5"/>
      <c r="D8" s="5"/>
      <c r="E8" s="5"/>
      <c r="F8" s="5"/>
      <c r="G8" s="5" t="s">
        <v>155</v>
      </c>
      <c r="H8" s="5"/>
      <c r="I8" s="6">
        <v>0</v>
      </c>
      <c r="J8" s="7"/>
      <c r="K8" s="6"/>
      <c r="L8" s="7"/>
      <c r="M8" s="6"/>
      <c r="N8" s="7"/>
      <c r="O8" s="39"/>
      <c r="P8" s="7"/>
      <c r="Q8" s="6">
        <v>0</v>
      </c>
      <c r="R8" s="7"/>
      <c r="S8" s="6"/>
      <c r="T8" s="7"/>
      <c r="U8" s="6"/>
      <c r="V8" s="7"/>
      <c r="W8" s="39"/>
      <c r="X8" s="7"/>
      <c r="Y8" s="6">
        <v>0</v>
      </c>
      <c r="Z8" s="7"/>
      <c r="AA8" s="6"/>
      <c r="AB8" s="7"/>
      <c r="AC8" s="6"/>
      <c r="AD8" s="7"/>
      <c r="AE8" s="39"/>
      <c r="AF8" s="7"/>
      <c r="AG8" s="6">
        <v>0</v>
      </c>
      <c r="AH8" s="7"/>
      <c r="AI8" s="6"/>
      <c r="AJ8" s="7"/>
      <c r="AK8" s="6"/>
      <c r="AL8" s="7"/>
      <c r="AM8" s="39"/>
      <c r="AN8" s="7"/>
      <c r="AO8" s="6">
        <v>0</v>
      </c>
      <c r="AP8" s="7"/>
      <c r="AQ8" s="6"/>
      <c r="AR8" s="7"/>
      <c r="AS8" s="6"/>
      <c r="AT8" s="7"/>
      <c r="AU8" s="39"/>
      <c r="AV8" s="7"/>
      <c r="AW8" s="6">
        <v>0</v>
      </c>
      <c r="AX8" s="7"/>
      <c r="AY8" s="6"/>
      <c r="AZ8" s="7"/>
      <c r="BA8" s="6"/>
      <c r="BB8" s="7"/>
      <c r="BC8" s="39"/>
      <c r="BD8" s="7"/>
      <c r="BE8" s="6">
        <v>104.1</v>
      </c>
      <c r="BF8" s="7"/>
      <c r="BG8" s="6"/>
      <c r="BH8" s="7"/>
      <c r="BI8" s="6"/>
      <c r="BJ8" s="7"/>
      <c r="BK8" s="39"/>
      <c r="BL8" s="7"/>
      <c r="BM8" s="6">
        <v>989.15</v>
      </c>
      <c r="BN8" s="7"/>
      <c r="BO8" s="6"/>
      <c r="BP8" s="7"/>
      <c r="BQ8" s="6"/>
      <c r="BR8" s="7"/>
      <c r="BS8" s="39"/>
      <c r="BT8" s="7"/>
      <c r="BU8" s="6">
        <v>564.28</v>
      </c>
      <c r="BV8" s="7"/>
      <c r="BW8" s="6"/>
      <c r="BX8" s="7"/>
      <c r="BY8" s="6"/>
      <c r="BZ8" s="7"/>
      <c r="CA8" s="39"/>
      <c r="CB8" s="7"/>
      <c r="CC8" s="6">
        <v>510.96</v>
      </c>
      <c r="CD8" s="7"/>
      <c r="CE8" s="6"/>
      <c r="CF8" s="7"/>
      <c r="CG8" s="6"/>
      <c r="CH8" s="7"/>
      <c r="CI8" s="39"/>
      <c r="CJ8" s="7"/>
      <c r="CK8" s="6">
        <f>ROUND(I8+Q8+Y8+AG8+AO8+AW8+BE8+BM8+BU8+CC8,5)</f>
        <v>2168.4899999999998</v>
      </c>
      <c r="CL8" s="7"/>
      <c r="CM8" s="6"/>
      <c r="CN8" s="7"/>
      <c r="CO8" s="6"/>
      <c r="CP8" s="7"/>
      <c r="CQ8" s="39"/>
      <c r="CR8" s="8"/>
    </row>
    <row r="9" spans="1:96" ht="18" x14ac:dyDescent="0.35">
      <c r="A9" s="5"/>
      <c r="B9" s="5"/>
      <c r="C9" s="5"/>
      <c r="D9" s="5"/>
      <c r="E9" s="5"/>
      <c r="F9" s="5"/>
      <c r="G9" s="5" t="s">
        <v>156</v>
      </c>
      <c r="H9" s="5"/>
      <c r="I9" s="6"/>
      <c r="J9" s="7"/>
      <c r="K9" s="6"/>
      <c r="L9" s="7"/>
      <c r="M9" s="6"/>
      <c r="N9" s="7"/>
      <c r="O9" s="39"/>
      <c r="P9" s="7"/>
      <c r="Q9" s="6"/>
      <c r="R9" s="7"/>
      <c r="S9" s="6"/>
      <c r="T9" s="7"/>
      <c r="U9" s="6"/>
      <c r="V9" s="7"/>
      <c r="W9" s="39"/>
      <c r="X9" s="7"/>
      <c r="Y9" s="6"/>
      <c r="Z9" s="7"/>
      <c r="AA9" s="6"/>
      <c r="AB9" s="7"/>
      <c r="AC9" s="6"/>
      <c r="AD9" s="7"/>
      <c r="AE9" s="39"/>
      <c r="AF9" s="7"/>
      <c r="AG9" s="6"/>
      <c r="AH9" s="7"/>
      <c r="AI9" s="6"/>
      <c r="AJ9" s="7"/>
      <c r="AK9" s="6"/>
      <c r="AL9" s="7"/>
      <c r="AM9" s="39"/>
      <c r="AN9" s="7"/>
      <c r="AO9" s="6"/>
      <c r="AP9" s="7"/>
      <c r="AQ9" s="6"/>
      <c r="AR9" s="7"/>
      <c r="AS9" s="6"/>
      <c r="AT9" s="7"/>
      <c r="AU9" s="39"/>
      <c r="AV9" s="7"/>
      <c r="AW9" s="6"/>
      <c r="AX9" s="7"/>
      <c r="AY9" s="6"/>
      <c r="AZ9" s="7"/>
      <c r="BA9" s="6"/>
      <c r="BB9" s="7"/>
      <c r="BC9" s="39"/>
      <c r="BD9" s="7"/>
      <c r="BE9" s="6"/>
      <c r="BF9" s="7"/>
      <c r="BG9" s="6"/>
      <c r="BH9" s="7"/>
      <c r="BI9" s="6"/>
      <c r="BJ9" s="7"/>
      <c r="BK9" s="39"/>
      <c r="BL9" s="7"/>
      <c r="BM9" s="6"/>
      <c r="BN9" s="7"/>
      <c r="BO9" s="6"/>
      <c r="BP9" s="7"/>
      <c r="BQ9" s="6"/>
      <c r="BR9" s="7"/>
      <c r="BS9" s="39"/>
      <c r="BT9" s="7"/>
      <c r="BU9" s="6"/>
      <c r="BV9" s="7"/>
      <c r="BW9" s="6"/>
      <c r="BX9" s="7"/>
      <c r="BY9" s="6"/>
      <c r="BZ9" s="7"/>
      <c r="CA9" s="39"/>
      <c r="CB9" s="7"/>
      <c r="CC9" s="6"/>
      <c r="CD9" s="7"/>
      <c r="CE9" s="6"/>
      <c r="CF9" s="7"/>
      <c r="CG9" s="6"/>
      <c r="CH9" s="7"/>
      <c r="CI9" s="39"/>
      <c r="CJ9" s="7"/>
      <c r="CK9" s="6"/>
      <c r="CL9" s="7"/>
      <c r="CM9" s="6"/>
      <c r="CN9" s="7"/>
      <c r="CO9" s="6"/>
      <c r="CP9" s="7"/>
      <c r="CQ9" s="39"/>
      <c r="CR9" s="8"/>
    </row>
    <row r="10" spans="1:96" ht="18" x14ac:dyDescent="0.35">
      <c r="A10" s="5"/>
      <c r="B10" s="5"/>
      <c r="C10" s="5"/>
      <c r="D10" s="5"/>
      <c r="E10" s="5"/>
      <c r="F10" s="5"/>
      <c r="G10" s="5"/>
      <c r="H10" s="5" t="s">
        <v>157</v>
      </c>
      <c r="I10" s="6">
        <v>25970.57</v>
      </c>
      <c r="J10" s="7"/>
      <c r="K10" s="6">
        <v>56636</v>
      </c>
      <c r="L10" s="7"/>
      <c r="M10" s="6">
        <f t="shared" ref="M10:M19" si="0">ROUND((I10-K10),5)</f>
        <v>-30665.43</v>
      </c>
      <c r="N10" s="7"/>
      <c r="O10" s="39">
        <f t="shared" ref="O10:O19" si="1">ROUND(IF(K10=0, IF(I10=0, 0, 1), I10/K10),5)</f>
        <v>0.45855000000000001</v>
      </c>
      <c r="P10" s="7"/>
      <c r="Q10" s="6">
        <v>35000.949999999997</v>
      </c>
      <c r="R10" s="7"/>
      <c r="S10" s="6">
        <v>56636</v>
      </c>
      <c r="T10" s="7"/>
      <c r="U10" s="6">
        <f t="shared" ref="U10:U19" si="2">ROUND((Q10-S10),5)</f>
        <v>-21635.05</v>
      </c>
      <c r="V10" s="7"/>
      <c r="W10" s="39">
        <f t="shared" ref="W10:W19" si="3">ROUND(IF(S10=0, IF(Q10=0, 0, 1), Q10/S10),5)</f>
        <v>0.61799999999999999</v>
      </c>
      <c r="X10" s="7"/>
      <c r="Y10" s="6">
        <v>39944.53</v>
      </c>
      <c r="Z10" s="7"/>
      <c r="AA10" s="6">
        <v>56636</v>
      </c>
      <c r="AB10" s="7"/>
      <c r="AC10" s="6">
        <f t="shared" ref="AC10:AC19" si="4">ROUND((Y10-AA10),5)</f>
        <v>-16691.47</v>
      </c>
      <c r="AD10" s="7"/>
      <c r="AE10" s="39">
        <f t="shared" ref="AE10:AE19" si="5">ROUND(IF(AA10=0, IF(Y10=0, 0, 1), Y10/AA10),5)</f>
        <v>0.70528999999999997</v>
      </c>
      <c r="AF10" s="7"/>
      <c r="AG10" s="6">
        <v>0</v>
      </c>
      <c r="AH10" s="7"/>
      <c r="AI10" s="6">
        <v>56636</v>
      </c>
      <c r="AJ10" s="7"/>
      <c r="AK10" s="6">
        <f t="shared" ref="AK10:AK19" si="6">ROUND((AG10-AI10),5)</f>
        <v>-56636</v>
      </c>
      <c r="AL10" s="7"/>
      <c r="AM10" s="39">
        <f t="shared" ref="AM10:AM19" si="7">ROUND(IF(AI10=0, IF(AG10=0, 0, 1), AG10/AI10),5)</f>
        <v>0</v>
      </c>
      <c r="AN10" s="7"/>
      <c r="AO10" s="6">
        <v>98808.58</v>
      </c>
      <c r="AP10" s="7"/>
      <c r="AQ10" s="6">
        <v>56636</v>
      </c>
      <c r="AR10" s="7"/>
      <c r="AS10" s="6">
        <f t="shared" ref="AS10:AS19" si="8">ROUND((AO10-AQ10),5)</f>
        <v>42172.58</v>
      </c>
      <c r="AT10" s="7"/>
      <c r="AU10" s="39">
        <f t="shared" ref="AU10:AU19" si="9">ROUND(IF(AQ10=0, IF(AO10=0, 0, 1), AO10/AQ10),5)</f>
        <v>1.7446200000000001</v>
      </c>
      <c r="AV10" s="7"/>
      <c r="AW10" s="6">
        <v>111799.63</v>
      </c>
      <c r="AX10" s="7"/>
      <c r="AY10" s="6">
        <v>56636</v>
      </c>
      <c r="AZ10" s="7"/>
      <c r="BA10" s="6">
        <f t="shared" ref="BA10:BA19" si="10">ROUND((AW10-AY10),5)</f>
        <v>55163.63</v>
      </c>
      <c r="BB10" s="7"/>
      <c r="BC10" s="39">
        <f t="shared" ref="BC10:BC19" si="11">ROUND(IF(AY10=0, IF(AW10=0, 0, 1), AW10/AY10),5)</f>
        <v>1.974</v>
      </c>
      <c r="BD10" s="7"/>
      <c r="BE10" s="6">
        <v>51677.7</v>
      </c>
      <c r="BF10" s="7"/>
      <c r="BG10" s="6">
        <v>56636</v>
      </c>
      <c r="BH10" s="7"/>
      <c r="BI10" s="6">
        <f>ROUND((BE10-BG10),5)</f>
        <v>-4958.3</v>
      </c>
      <c r="BJ10" s="7"/>
      <c r="BK10" s="39">
        <f>ROUND(IF(BG10=0, IF(BE10=0, 0, 1), BE10/BG10),5)</f>
        <v>0.91244999999999998</v>
      </c>
      <c r="BL10" s="7"/>
      <c r="BM10" s="6">
        <v>58781.83</v>
      </c>
      <c r="BN10" s="7"/>
      <c r="BO10" s="6">
        <v>56637</v>
      </c>
      <c r="BP10" s="7"/>
      <c r="BQ10" s="6">
        <f>ROUND((BM10-BO10),5)</f>
        <v>2144.83</v>
      </c>
      <c r="BR10" s="7"/>
      <c r="BS10" s="39">
        <f>ROUND(IF(BO10=0, IF(BM10=0, 0, 1), BM10/BO10),5)</f>
        <v>1.0378700000000001</v>
      </c>
      <c r="BT10" s="7"/>
      <c r="BU10" s="6">
        <v>92333.69</v>
      </c>
      <c r="BV10" s="7"/>
      <c r="BW10" s="6">
        <v>56637</v>
      </c>
      <c r="BX10" s="7"/>
      <c r="BY10" s="6">
        <f>ROUND((BU10-BW10),5)</f>
        <v>35696.69</v>
      </c>
      <c r="BZ10" s="7"/>
      <c r="CA10" s="39">
        <f>ROUND(IF(BW10=0, IF(BU10=0, 0, 1), BU10/BW10),5)</f>
        <v>1.6302700000000001</v>
      </c>
      <c r="CB10" s="7"/>
      <c r="CC10" s="6">
        <v>0</v>
      </c>
      <c r="CD10" s="7"/>
      <c r="CE10" s="6">
        <v>56637</v>
      </c>
      <c r="CF10" s="7"/>
      <c r="CG10" s="6">
        <f>ROUND((CC10-CE10),5)</f>
        <v>-56637</v>
      </c>
      <c r="CH10" s="7"/>
      <c r="CI10" s="39">
        <f>ROUND(IF(CE10=0, IF(CC10=0, 0, 1), CC10/CE10),5)</f>
        <v>0</v>
      </c>
      <c r="CJ10" s="7"/>
      <c r="CK10" s="6">
        <f t="shared" ref="CK10:CK19" si="12">ROUND(I10+Q10+Y10+AG10+AO10+AW10+BE10+BM10+BU10+CC10,5)</f>
        <v>514317.48</v>
      </c>
      <c r="CL10" s="7"/>
      <c r="CM10" s="6">
        <f t="shared" ref="CM10:CM19" si="13">ROUND(K10+S10+AA10+AI10+AQ10+AY10+BG10+BO10+BW10+CE10,5)</f>
        <v>566363</v>
      </c>
      <c r="CN10" s="7"/>
      <c r="CO10" s="6">
        <f t="shared" ref="CO10:CO19" si="14">ROUND((CK10-CM10),5)</f>
        <v>-52045.52</v>
      </c>
      <c r="CP10" s="7"/>
      <c r="CQ10" s="39">
        <f t="shared" ref="CQ10:CQ19" si="15">ROUND(IF(CM10=0, IF(CK10=0, 0, 1), CK10/CM10),5)</f>
        <v>0.90810999999999997</v>
      </c>
      <c r="CR10" s="8"/>
    </row>
    <row r="11" spans="1:96" ht="18" x14ac:dyDescent="0.35">
      <c r="A11" s="5"/>
      <c r="B11" s="5"/>
      <c r="C11" s="5"/>
      <c r="D11" s="5"/>
      <c r="E11" s="5"/>
      <c r="F11" s="5"/>
      <c r="G11" s="5"/>
      <c r="H11" s="5" t="s">
        <v>158</v>
      </c>
      <c r="I11" s="6">
        <v>0</v>
      </c>
      <c r="J11" s="7"/>
      <c r="K11" s="6">
        <v>0</v>
      </c>
      <c r="L11" s="7"/>
      <c r="M11" s="6">
        <f t="shared" si="0"/>
        <v>0</v>
      </c>
      <c r="N11" s="7"/>
      <c r="O11" s="39">
        <f t="shared" si="1"/>
        <v>0</v>
      </c>
      <c r="P11" s="7"/>
      <c r="Q11" s="6">
        <v>0</v>
      </c>
      <c r="R11" s="7"/>
      <c r="S11" s="6">
        <v>0</v>
      </c>
      <c r="T11" s="7"/>
      <c r="U11" s="6">
        <f t="shared" si="2"/>
        <v>0</v>
      </c>
      <c r="V11" s="7"/>
      <c r="W11" s="39">
        <f t="shared" si="3"/>
        <v>0</v>
      </c>
      <c r="X11" s="7"/>
      <c r="Y11" s="6">
        <v>8890.06</v>
      </c>
      <c r="Z11" s="7"/>
      <c r="AA11" s="6">
        <v>0</v>
      </c>
      <c r="AB11" s="7"/>
      <c r="AC11" s="6">
        <f t="shared" si="4"/>
        <v>8890.06</v>
      </c>
      <c r="AD11" s="7"/>
      <c r="AE11" s="39">
        <f t="shared" si="5"/>
        <v>1</v>
      </c>
      <c r="AF11" s="7"/>
      <c r="AG11" s="6">
        <v>0</v>
      </c>
      <c r="AH11" s="7"/>
      <c r="AI11" s="6">
        <v>0</v>
      </c>
      <c r="AJ11" s="7"/>
      <c r="AK11" s="6">
        <f t="shared" si="6"/>
        <v>0</v>
      </c>
      <c r="AL11" s="7"/>
      <c r="AM11" s="39">
        <f t="shared" si="7"/>
        <v>0</v>
      </c>
      <c r="AN11" s="7"/>
      <c r="AO11" s="6">
        <v>0</v>
      </c>
      <c r="AP11" s="7"/>
      <c r="AQ11" s="6">
        <v>0</v>
      </c>
      <c r="AR11" s="7"/>
      <c r="AS11" s="6">
        <f t="shared" si="8"/>
        <v>0</v>
      </c>
      <c r="AT11" s="7"/>
      <c r="AU11" s="39">
        <f t="shared" si="9"/>
        <v>0</v>
      </c>
      <c r="AV11" s="7"/>
      <c r="AW11" s="6">
        <v>0</v>
      </c>
      <c r="AX11" s="7"/>
      <c r="AY11" s="6">
        <v>0</v>
      </c>
      <c r="AZ11" s="7"/>
      <c r="BA11" s="6">
        <f t="shared" si="10"/>
        <v>0</v>
      </c>
      <c r="BB11" s="7"/>
      <c r="BC11" s="39">
        <f t="shared" si="11"/>
        <v>0</v>
      </c>
      <c r="BD11" s="7"/>
      <c r="BE11" s="6">
        <v>0</v>
      </c>
      <c r="BF11" s="7"/>
      <c r="BG11" s="6"/>
      <c r="BH11" s="7"/>
      <c r="BI11" s="6"/>
      <c r="BJ11" s="7"/>
      <c r="BK11" s="39"/>
      <c r="BL11" s="7"/>
      <c r="BM11" s="6">
        <v>0</v>
      </c>
      <c r="BN11" s="7"/>
      <c r="BO11" s="6"/>
      <c r="BP11" s="7"/>
      <c r="BQ11" s="6"/>
      <c r="BR11" s="7"/>
      <c r="BS11" s="39"/>
      <c r="BT11" s="7"/>
      <c r="BU11" s="6">
        <v>0</v>
      </c>
      <c r="BV11" s="7"/>
      <c r="BW11" s="6"/>
      <c r="BX11" s="7"/>
      <c r="BY11" s="6"/>
      <c r="BZ11" s="7"/>
      <c r="CA11" s="39"/>
      <c r="CB11" s="7"/>
      <c r="CC11" s="6">
        <v>0</v>
      </c>
      <c r="CD11" s="7"/>
      <c r="CE11" s="6"/>
      <c r="CF11" s="7"/>
      <c r="CG11" s="6"/>
      <c r="CH11" s="7"/>
      <c r="CI11" s="39"/>
      <c r="CJ11" s="7"/>
      <c r="CK11" s="6">
        <f t="shared" si="12"/>
        <v>8890.06</v>
      </c>
      <c r="CL11" s="7"/>
      <c r="CM11" s="6">
        <f t="shared" si="13"/>
        <v>0</v>
      </c>
      <c r="CN11" s="7"/>
      <c r="CO11" s="6">
        <f t="shared" si="14"/>
        <v>8890.06</v>
      </c>
      <c r="CP11" s="7"/>
      <c r="CQ11" s="39">
        <f t="shared" si="15"/>
        <v>1</v>
      </c>
      <c r="CR11" s="8"/>
    </row>
    <row r="12" spans="1:96" ht="18" x14ac:dyDescent="0.35">
      <c r="A12" s="5"/>
      <c r="B12" s="5"/>
      <c r="C12" s="5"/>
      <c r="D12" s="5"/>
      <c r="E12" s="5"/>
      <c r="F12" s="5"/>
      <c r="G12" s="5"/>
      <c r="H12" s="5" t="s">
        <v>159</v>
      </c>
      <c r="I12" s="6">
        <v>8320.1</v>
      </c>
      <c r="J12" s="7"/>
      <c r="K12" s="6">
        <v>9001</v>
      </c>
      <c r="L12" s="7"/>
      <c r="M12" s="6">
        <f t="shared" si="0"/>
        <v>-680.9</v>
      </c>
      <c r="N12" s="7"/>
      <c r="O12" s="39">
        <f t="shared" si="1"/>
        <v>0.92435</v>
      </c>
      <c r="P12" s="7"/>
      <c r="Q12" s="6">
        <v>4231.1400000000003</v>
      </c>
      <c r="R12" s="7"/>
      <c r="S12" s="6">
        <v>9001</v>
      </c>
      <c r="T12" s="7"/>
      <c r="U12" s="6">
        <f t="shared" si="2"/>
        <v>-4769.8599999999997</v>
      </c>
      <c r="V12" s="7"/>
      <c r="W12" s="39">
        <f t="shared" si="3"/>
        <v>0.47006999999999999</v>
      </c>
      <c r="X12" s="7"/>
      <c r="Y12" s="6">
        <v>54903.51</v>
      </c>
      <c r="Z12" s="7"/>
      <c r="AA12" s="6">
        <v>9001</v>
      </c>
      <c r="AB12" s="7"/>
      <c r="AC12" s="6">
        <f t="shared" si="4"/>
        <v>45902.51</v>
      </c>
      <c r="AD12" s="7"/>
      <c r="AE12" s="39">
        <f t="shared" si="5"/>
        <v>6.09971</v>
      </c>
      <c r="AF12" s="7"/>
      <c r="AG12" s="6">
        <v>0</v>
      </c>
      <c r="AH12" s="7"/>
      <c r="AI12" s="6">
        <v>9001</v>
      </c>
      <c r="AJ12" s="7"/>
      <c r="AK12" s="6">
        <f t="shared" si="6"/>
        <v>-9001</v>
      </c>
      <c r="AL12" s="7"/>
      <c r="AM12" s="39">
        <f t="shared" si="7"/>
        <v>0</v>
      </c>
      <c r="AN12" s="7"/>
      <c r="AO12" s="6">
        <v>0</v>
      </c>
      <c r="AP12" s="7"/>
      <c r="AQ12" s="6">
        <v>9001</v>
      </c>
      <c r="AR12" s="7"/>
      <c r="AS12" s="6">
        <f t="shared" si="8"/>
        <v>-9001</v>
      </c>
      <c r="AT12" s="7"/>
      <c r="AU12" s="39">
        <f t="shared" si="9"/>
        <v>0</v>
      </c>
      <c r="AV12" s="7"/>
      <c r="AW12" s="6">
        <v>0</v>
      </c>
      <c r="AX12" s="7"/>
      <c r="AY12" s="6">
        <v>9001</v>
      </c>
      <c r="AZ12" s="7"/>
      <c r="BA12" s="6">
        <f t="shared" si="10"/>
        <v>-9001</v>
      </c>
      <c r="BB12" s="7"/>
      <c r="BC12" s="39">
        <f t="shared" si="11"/>
        <v>0</v>
      </c>
      <c r="BD12" s="7"/>
      <c r="BE12" s="6">
        <v>0</v>
      </c>
      <c r="BF12" s="7"/>
      <c r="BG12" s="6">
        <v>9000</v>
      </c>
      <c r="BH12" s="7"/>
      <c r="BI12" s="6">
        <f>ROUND((BE12-BG12),5)</f>
        <v>-9000</v>
      </c>
      <c r="BJ12" s="7"/>
      <c r="BK12" s="39">
        <f>ROUND(IF(BG12=0, IF(BE12=0, 0, 1), BE12/BG12),5)</f>
        <v>0</v>
      </c>
      <c r="BL12" s="7"/>
      <c r="BM12" s="6">
        <v>0</v>
      </c>
      <c r="BN12" s="7"/>
      <c r="BO12" s="6">
        <v>9000</v>
      </c>
      <c r="BP12" s="7"/>
      <c r="BQ12" s="6">
        <f>ROUND((BM12-BO12),5)</f>
        <v>-9000</v>
      </c>
      <c r="BR12" s="7"/>
      <c r="BS12" s="39">
        <f>ROUND(IF(BO12=0, IF(BM12=0, 0, 1), BM12/BO12),5)</f>
        <v>0</v>
      </c>
      <c r="BT12" s="7"/>
      <c r="BU12" s="6">
        <v>0</v>
      </c>
      <c r="BV12" s="7"/>
      <c r="BW12" s="6">
        <v>9000</v>
      </c>
      <c r="BX12" s="7"/>
      <c r="BY12" s="6">
        <f>ROUND((BU12-BW12),5)</f>
        <v>-9000</v>
      </c>
      <c r="BZ12" s="7"/>
      <c r="CA12" s="39">
        <f>ROUND(IF(BW12=0, IF(BU12=0, 0, 1), BU12/BW12),5)</f>
        <v>0</v>
      </c>
      <c r="CB12" s="7"/>
      <c r="CC12" s="6">
        <v>0</v>
      </c>
      <c r="CD12" s="7"/>
      <c r="CE12" s="6">
        <v>9000</v>
      </c>
      <c r="CF12" s="7"/>
      <c r="CG12" s="6">
        <f>ROUND((CC12-CE12),5)</f>
        <v>-9000</v>
      </c>
      <c r="CH12" s="7"/>
      <c r="CI12" s="39">
        <f>ROUND(IF(CE12=0, IF(CC12=0, 0, 1), CC12/CE12),5)</f>
        <v>0</v>
      </c>
      <c r="CJ12" s="7"/>
      <c r="CK12" s="6">
        <f t="shared" si="12"/>
        <v>67454.75</v>
      </c>
      <c r="CL12" s="7"/>
      <c r="CM12" s="6">
        <f t="shared" si="13"/>
        <v>90006</v>
      </c>
      <c r="CN12" s="7"/>
      <c r="CO12" s="6">
        <f t="shared" si="14"/>
        <v>-22551.25</v>
      </c>
      <c r="CP12" s="7"/>
      <c r="CQ12" s="39">
        <f t="shared" si="15"/>
        <v>0.74944999999999995</v>
      </c>
      <c r="CR12" s="8"/>
    </row>
    <row r="13" spans="1:96" ht="18" x14ac:dyDescent="0.35">
      <c r="A13" s="5"/>
      <c r="B13" s="5"/>
      <c r="C13" s="5"/>
      <c r="D13" s="5"/>
      <c r="E13" s="5"/>
      <c r="F13" s="5"/>
      <c r="G13" s="5"/>
      <c r="H13" s="5" t="s">
        <v>160</v>
      </c>
      <c r="I13" s="6">
        <v>11473.37</v>
      </c>
      <c r="J13" s="7"/>
      <c r="K13" s="6">
        <v>19181</v>
      </c>
      <c r="L13" s="7"/>
      <c r="M13" s="6">
        <f t="shared" si="0"/>
        <v>-7707.63</v>
      </c>
      <c r="N13" s="7"/>
      <c r="O13" s="39">
        <f t="shared" si="1"/>
        <v>0.59816000000000003</v>
      </c>
      <c r="P13" s="7"/>
      <c r="Q13" s="6">
        <v>23257.91</v>
      </c>
      <c r="R13" s="7"/>
      <c r="S13" s="6">
        <v>19181</v>
      </c>
      <c r="T13" s="7"/>
      <c r="U13" s="6">
        <f t="shared" si="2"/>
        <v>4076.91</v>
      </c>
      <c r="V13" s="7"/>
      <c r="W13" s="39">
        <f t="shared" si="3"/>
        <v>1.21255</v>
      </c>
      <c r="X13" s="7"/>
      <c r="Y13" s="6">
        <v>119031.06</v>
      </c>
      <c r="Z13" s="7"/>
      <c r="AA13" s="6">
        <v>19181</v>
      </c>
      <c r="AB13" s="7"/>
      <c r="AC13" s="6">
        <f t="shared" si="4"/>
        <v>99850.06</v>
      </c>
      <c r="AD13" s="7"/>
      <c r="AE13" s="39">
        <f t="shared" si="5"/>
        <v>6.2056800000000001</v>
      </c>
      <c r="AF13" s="7"/>
      <c r="AG13" s="6">
        <v>0</v>
      </c>
      <c r="AH13" s="7"/>
      <c r="AI13" s="6">
        <v>19181</v>
      </c>
      <c r="AJ13" s="7"/>
      <c r="AK13" s="6">
        <f t="shared" si="6"/>
        <v>-19181</v>
      </c>
      <c r="AL13" s="7"/>
      <c r="AM13" s="39">
        <f t="shared" si="7"/>
        <v>0</v>
      </c>
      <c r="AN13" s="7"/>
      <c r="AO13" s="6">
        <v>0</v>
      </c>
      <c r="AP13" s="7"/>
      <c r="AQ13" s="6">
        <v>19181</v>
      </c>
      <c r="AR13" s="7"/>
      <c r="AS13" s="6">
        <f t="shared" si="8"/>
        <v>-19181</v>
      </c>
      <c r="AT13" s="7"/>
      <c r="AU13" s="39">
        <f t="shared" si="9"/>
        <v>0</v>
      </c>
      <c r="AV13" s="7"/>
      <c r="AW13" s="6">
        <v>0</v>
      </c>
      <c r="AX13" s="7"/>
      <c r="AY13" s="6">
        <v>19181</v>
      </c>
      <c r="AZ13" s="7"/>
      <c r="BA13" s="6">
        <f t="shared" si="10"/>
        <v>-19181</v>
      </c>
      <c r="BB13" s="7"/>
      <c r="BC13" s="39">
        <f t="shared" si="11"/>
        <v>0</v>
      </c>
      <c r="BD13" s="7"/>
      <c r="BE13" s="6">
        <v>0</v>
      </c>
      <c r="BF13" s="7"/>
      <c r="BG13" s="6">
        <v>19181</v>
      </c>
      <c r="BH13" s="7"/>
      <c r="BI13" s="6">
        <f>ROUND((BE13-BG13),5)</f>
        <v>-19181</v>
      </c>
      <c r="BJ13" s="7"/>
      <c r="BK13" s="39">
        <f>ROUND(IF(BG13=0, IF(BE13=0, 0, 1), BE13/BG13),5)</f>
        <v>0</v>
      </c>
      <c r="BL13" s="7"/>
      <c r="BM13" s="6">
        <v>0</v>
      </c>
      <c r="BN13" s="7"/>
      <c r="BO13" s="6">
        <v>19181</v>
      </c>
      <c r="BP13" s="7"/>
      <c r="BQ13" s="6">
        <f>ROUND((BM13-BO13),5)</f>
        <v>-19181</v>
      </c>
      <c r="BR13" s="7"/>
      <c r="BS13" s="39">
        <f>ROUND(IF(BO13=0, IF(BM13=0, 0, 1), BM13/BO13),5)</f>
        <v>0</v>
      </c>
      <c r="BT13" s="7"/>
      <c r="BU13" s="6">
        <v>0</v>
      </c>
      <c r="BV13" s="7"/>
      <c r="BW13" s="6">
        <v>19181</v>
      </c>
      <c r="BX13" s="7"/>
      <c r="BY13" s="6">
        <f>ROUND((BU13-BW13),5)</f>
        <v>-19181</v>
      </c>
      <c r="BZ13" s="7"/>
      <c r="CA13" s="39">
        <f>ROUND(IF(BW13=0, IF(BU13=0, 0, 1), BU13/BW13),5)</f>
        <v>0</v>
      </c>
      <c r="CB13" s="7"/>
      <c r="CC13" s="6">
        <v>0</v>
      </c>
      <c r="CD13" s="7"/>
      <c r="CE13" s="6">
        <v>19181</v>
      </c>
      <c r="CF13" s="7"/>
      <c r="CG13" s="6">
        <f>ROUND((CC13-CE13),5)</f>
        <v>-19181</v>
      </c>
      <c r="CH13" s="7"/>
      <c r="CI13" s="39">
        <f>ROUND(IF(CE13=0, IF(CC13=0, 0, 1), CC13/CE13),5)</f>
        <v>0</v>
      </c>
      <c r="CJ13" s="7"/>
      <c r="CK13" s="6">
        <f t="shared" si="12"/>
        <v>153762.34</v>
      </c>
      <c r="CL13" s="7"/>
      <c r="CM13" s="6">
        <f t="shared" si="13"/>
        <v>191810</v>
      </c>
      <c r="CN13" s="7"/>
      <c r="CO13" s="6">
        <f t="shared" si="14"/>
        <v>-38047.660000000003</v>
      </c>
      <c r="CP13" s="7"/>
      <c r="CQ13" s="39">
        <f t="shared" si="15"/>
        <v>0.80164000000000002</v>
      </c>
      <c r="CR13" s="8"/>
    </row>
    <row r="14" spans="1:96" ht="18" x14ac:dyDescent="0.35">
      <c r="A14" s="5"/>
      <c r="B14" s="5"/>
      <c r="C14" s="5"/>
      <c r="D14" s="5"/>
      <c r="E14" s="5"/>
      <c r="F14" s="5"/>
      <c r="G14" s="5"/>
      <c r="H14" s="5" t="s">
        <v>161</v>
      </c>
      <c r="I14" s="6">
        <v>10313.700000000001</v>
      </c>
      <c r="J14" s="7"/>
      <c r="K14" s="6">
        <v>15242</v>
      </c>
      <c r="L14" s="7"/>
      <c r="M14" s="6">
        <f t="shared" si="0"/>
        <v>-4928.3</v>
      </c>
      <c r="N14" s="7"/>
      <c r="O14" s="39">
        <f t="shared" si="1"/>
        <v>0.67666000000000004</v>
      </c>
      <c r="P14" s="7"/>
      <c r="Q14" s="6">
        <v>7919.77</v>
      </c>
      <c r="R14" s="7"/>
      <c r="S14" s="6">
        <v>15242</v>
      </c>
      <c r="T14" s="7"/>
      <c r="U14" s="6">
        <f t="shared" si="2"/>
        <v>-7322.23</v>
      </c>
      <c r="V14" s="7"/>
      <c r="W14" s="39">
        <f t="shared" si="3"/>
        <v>0.51959999999999995</v>
      </c>
      <c r="X14" s="7"/>
      <c r="Y14" s="6">
        <v>16815.240000000002</v>
      </c>
      <c r="Z14" s="7"/>
      <c r="AA14" s="6">
        <v>15242</v>
      </c>
      <c r="AB14" s="7"/>
      <c r="AC14" s="6">
        <f t="shared" si="4"/>
        <v>1573.24</v>
      </c>
      <c r="AD14" s="7"/>
      <c r="AE14" s="39">
        <f t="shared" si="5"/>
        <v>1.1032200000000001</v>
      </c>
      <c r="AF14" s="7"/>
      <c r="AG14" s="6">
        <v>0</v>
      </c>
      <c r="AH14" s="7"/>
      <c r="AI14" s="6">
        <v>15242</v>
      </c>
      <c r="AJ14" s="7"/>
      <c r="AK14" s="6">
        <f t="shared" si="6"/>
        <v>-15242</v>
      </c>
      <c r="AL14" s="7"/>
      <c r="AM14" s="39">
        <f t="shared" si="7"/>
        <v>0</v>
      </c>
      <c r="AN14" s="7"/>
      <c r="AO14" s="6">
        <v>3937.89</v>
      </c>
      <c r="AP14" s="7"/>
      <c r="AQ14" s="6">
        <v>15242</v>
      </c>
      <c r="AR14" s="7"/>
      <c r="AS14" s="6">
        <f t="shared" si="8"/>
        <v>-11304.11</v>
      </c>
      <c r="AT14" s="7"/>
      <c r="AU14" s="39">
        <f t="shared" si="9"/>
        <v>0.25835999999999998</v>
      </c>
      <c r="AV14" s="7"/>
      <c r="AW14" s="6">
        <v>0</v>
      </c>
      <c r="AX14" s="7"/>
      <c r="AY14" s="6">
        <v>15242</v>
      </c>
      <c r="AZ14" s="7"/>
      <c r="BA14" s="6">
        <f t="shared" si="10"/>
        <v>-15242</v>
      </c>
      <c r="BB14" s="7"/>
      <c r="BC14" s="39">
        <f t="shared" si="11"/>
        <v>0</v>
      </c>
      <c r="BD14" s="7"/>
      <c r="BE14" s="6">
        <v>0</v>
      </c>
      <c r="BF14" s="7"/>
      <c r="BG14" s="6">
        <v>15242</v>
      </c>
      <c r="BH14" s="7"/>
      <c r="BI14" s="6">
        <f>ROUND((BE14-BG14),5)</f>
        <v>-15242</v>
      </c>
      <c r="BJ14" s="7"/>
      <c r="BK14" s="39">
        <f>ROUND(IF(BG14=0, IF(BE14=0, 0, 1), BE14/BG14),5)</f>
        <v>0</v>
      </c>
      <c r="BL14" s="7"/>
      <c r="BM14" s="6">
        <v>0</v>
      </c>
      <c r="BN14" s="7"/>
      <c r="BO14" s="6">
        <v>15242</v>
      </c>
      <c r="BP14" s="7"/>
      <c r="BQ14" s="6">
        <f>ROUND((BM14-BO14),5)</f>
        <v>-15242</v>
      </c>
      <c r="BR14" s="7"/>
      <c r="BS14" s="39">
        <f>ROUND(IF(BO14=0, IF(BM14=0, 0, 1), BM14/BO14),5)</f>
        <v>0</v>
      </c>
      <c r="BT14" s="7"/>
      <c r="BU14" s="6">
        <v>0</v>
      </c>
      <c r="BV14" s="7"/>
      <c r="BW14" s="6">
        <v>15241</v>
      </c>
      <c r="BX14" s="7"/>
      <c r="BY14" s="6">
        <f>ROUND((BU14-BW14),5)</f>
        <v>-15241</v>
      </c>
      <c r="BZ14" s="7"/>
      <c r="CA14" s="39">
        <f>ROUND(IF(BW14=0, IF(BU14=0, 0, 1), BU14/BW14),5)</f>
        <v>0</v>
      </c>
      <c r="CB14" s="7"/>
      <c r="CC14" s="6">
        <v>0</v>
      </c>
      <c r="CD14" s="7"/>
      <c r="CE14" s="6">
        <v>15241</v>
      </c>
      <c r="CF14" s="7"/>
      <c r="CG14" s="6">
        <f>ROUND((CC14-CE14),5)</f>
        <v>-15241</v>
      </c>
      <c r="CH14" s="7"/>
      <c r="CI14" s="39">
        <f>ROUND(IF(CE14=0, IF(CC14=0, 0, 1), CC14/CE14),5)</f>
        <v>0</v>
      </c>
      <c r="CJ14" s="7"/>
      <c r="CK14" s="6">
        <f t="shared" si="12"/>
        <v>38986.6</v>
      </c>
      <c r="CL14" s="7"/>
      <c r="CM14" s="6">
        <f t="shared" si="13"/>
        <v>152418</v>
      </c>
      <c r="CN14" s="7"/>
      <c r="CO14" s="6">
        <f t="shared" si="14"/>
        <v>-113431.4</v>
      </c>
      <c r="CP14" s="7"/>
      <c r="CQ14" s="39">
        <f t="shared" si="15"/>
        <v>0.25579000000000002</v>
      </c>
      <c r="CR14" s="8"/>
    </row>
    <row r="15" spans="1:96" ht="18" x14ac:dyDescent="0.35">
      <c r="A15" s="5"/>
      <c r="B15" s="5"/>
      <c r="C15" s="5"/>
      <c r="D15" s="5"/>
      <c r="E15" s="5"/>
      <c r="F15" s="5"/>
      <c r="G15" s="5"/>
      <c r="H15" s="5" t="s">
        <v>162</v>
      </c>
      <c r="I15" s="6">
        <v>0</v>
      </c>
      <c r="J15" s="7"/>
      <c r="K15" s="6">
        <v>0</v>
      </c>
      <c r="L15" s="7"/>
      <c r="M15" s="6">
        <f t="shared" si="0"/>
        <v>0</v>
      </c>
      <c r="N15" s="7"/>
      <c r="O15" s="39">
        <f t="shared" si="1"/>
        <v>0</v>
      </c>
      <c r="P15" s="7"/>
      <c r="Q15" s="6">
        <v>0</v>
      </c>
      <c r="R15" s="7"/>
      <c r="S15" s="6">
        <v>0</v>
      </c>
      <c r="T15" s="7"/>
      <c r="U15" s="6">
        <f t="shared" si="2"/>
        <v>0</v>
      </c>
      <c r="V15" s="7"/>
      <c r="W15" s="39">
        <f t="shared" si="3"/>
        <v>0</v>
      </c>
      <c r="X15" s="7"/>
      <c r="Y15" s="6">
        <v>0</v>
      </c>
      <c r="Z15" s="7"/>
      <c r="AA15" s="6">
        <v>0</v>
      </c>
      <c r="AB15" s="7"/>
      <c r="AC15" s="6">
        <f t="shared" si="4"/>
        <v>0</v>
      </c>
      <c r="AD15" s="7"/>
      <c r="AE15" s="39">
        <f t="shared" si="5"/>
        <v>0</v>
      </c>
      <c r="AF15" s="7"/>
      <c r="AG15" s="6">
        <v>0</v>
      </c>
      <c r="AH15" s="7"/>
      <c r="AI15" s="6">
        <v>0</v>
      </c>
      <c r="AJ15" s="7"/>
      <c r="AK15" s="6">
        <f t="shared" si="6"/>
        <v>0</v>
      </c>
      <c r="AL15" s="7"/>
      <c r="AM15" s="39">
        <f t="shared" si="7"/>
        <v>0</v>
      </c>
      <c r="AN15" s="7"/>
      <c r="AO15" s="6">
        <v>0</v>
      </c>
      <c r="AP15" s="7"/>
      <c r="AQ15" s="6">
        <v>0</v>
      </c>
      <c r="AR15" s="7"/>
      <c r="AS15" s="6">
        <f t="shared" si="8"/>
        <v>0</v>
      </c>
      <c r="AT15" s="7"/>
      <c r="AU15" s="39">
        <f t="shared" si="9"/>
        <v>0</v>
      </c>
      <c r="AV15" s="7"/>
      <c r="AW15" s="6">
        <v>0</v>
      </c>
      <c r="AX15" s="7"/>
      <c r="AY15" s="6">
        <v>0</v>
      </c>
      <c r="AZ15" s="7"/>
      <c r="BA15" s="6">
        <f t="shared" si="10"/>
        <v>0</v>
      </c>
      <c r="BB15" s="7"/>
      <c r="BC15" s="39">
        <f t="shared" si="11"/>
        <v>0</v>
      </c>
      <c r="BD15" s="7"/>
      <c r="BE15" s="6">
        <v>0</v>
      </c>
      <c r="BF15" s="7"/>
      <c r="BG15" s="6"/>
      <c r="BH15" s="7"/>
      <c r="BI15" s="6"/>
      <c r="BJ15" s="7"/>
      <c r="BK15" s="39"/>
      <c r="BL15" s="7"/>
      <c r="BM15" s="6">
        <v>0</v>
      </c>
      <c r="BN15" s="7"/>
      <c r="BO15" s="6"/>
      <c r="BP15" s="7"/>
      <c r="BQ15" s="6"/>
      <c r="BR15" s="7"/>
      <c r="BS15" s="39"/>
      <c r="BT15" s="7"/>
      <c r="BU15" s="6">
        <v>0</v>
      </c>
      <c r="BV15" s="7"/>
      <c r="BW15" s="6"/>
      <c r="BX15" s="7"/>
      <c r="BY15" s="6"/>
      <c r="BZ15" s="7"/>
      <c r="CA15" s="39"/>
      <c r="CB15" s="7"/>
      <c r="CC15" s="6">
        <v>0</v>
      </c>
      <c r="CD15" s="7"/>
      <c r="CE15" s="6"/>
      <c r="CF15" s="7"/>
      <c r="CG15" s="6"/>
      <c r="CH15" s="7"/>
      <c r="CI15" s="39"/>
      <c r="CJ15" s="7"/>
      <c r="CK15" s="6">
        <f t="shared" si="12"/>
        <v>0</v>
      </c>
      <c r="CL15" s="7"/>
      <c r="CM15" s="6">
        <f t="shared" si="13"/>
        <v>0</v>
      </c>
      <c r="CN15" s="7"/>
      <c r="CO15" s="6">
        <f t="shared" si="14"/>
        <v>0</v>
      </c>
      <c r="CP15" s="7"/>
      <c r="CQ15" s="39">
        <f t="shared" si="15"/>
        <v>0</v>
      </c>
      <c r="CR15" s="8"/>
    </row>
    <row r="16" spans="1:96" ht="18" x14ac:dyDescent="0.35">
      <c r="A16" s="5"/>
      <c r="B16" s="5"/>
      <c r="C16" s="5"/>
      <c r="D16" s="5"/>
      <c r="E16" s="5"/>
      <c r="F16" s="5"/>
      <c r="G16" s="5"/>
      <c r="H16" s="5" t="s">
        <v>163</v>
      </c>
      <c r="I16" s="6">
        <v>0</v>
      </c>
      <c r="J16" s="7"/>
      <c r="K16" s="6">
        <v>0</v>
      </c>
      <c r="L16" s="7"/>
      <c r="M16" s="6">
        <f t="shared" si="0"/>
        <v>0</v>
      </c>
      <c r="N16" s="7"/>
      <c r="O16" s="39">
        <f t="shared" si="1"/>
        <v>0</v>
      </c>
      <c r="P16" s="7"/>
      <c r="Q16" s="6">
        <v>0</v>
      </c>
      <c r="R16" s="7"/>
      <c r="S16" s="6">
        <v>0</v>
      </c>
      <c r="T16" s="7"/>
      <c r="U16" s="6">
        <f t="shared" si="2"/>
        <v>0</v>
      </c>
      <c r="V16" s="7"/>
      <c r="W16" s="39">
        <f t="shared" si="3"/>
        <v>0</v>
      </c>
      <c r="X16" s="7"/>
      <c r="Y16" s="6">
        <v>0</v>
      </c>
      <c r="Z16" s="7"/>
      <c r="AA16" s="6">
        <v>0</v>
      </c>
      <c r="AB16" s="7"/>
      <c r="AC16" s="6">
        <f t="shared" si="4"/>
        <v>0</v>
      </c>
      <c r="AD16" s="7"/>
      <c r="AE16" s="39">
        <f t="shared" si="5"/>
        <v>0</v>
      </c>
      <c r="AF16" s="7"/>
      <c r="AG16" s="6">
        <v>0</v>
      </c>
      <c r="AH16" s="7"/>
      <c r="AI16" s="6">
        <v>0</v>
      </c>
      <c r="AJ16" s="7"/>
      <c r="AK16" s="6">
        <f t="shared" si="6"/>
        <v>0</v>
      </c>
      <c r="AL16" s="7"/>
      <c r="AM16" s="39">
        <f t="shared" si="7"/>
        <v>0</v>
      </c>
      <c r="AN16" s="7"/>
      <c r="AO16" s="6">
        <v>0</v>
      </c>
      <c r="AP16" s="7"/>
      <c r="AQ16" s="6">
        <v>0</v>
      </c>
      <c r="AR16" s="7"/>
      <c r="AS16" s="6">
        <f t="shared" si="8"/>
        <v>0</v>
      </c>
      <c r="AT16" s="7"/>
      <c r="AU16" s="39">
        <f t="shared" si="9"/>
        <v>0</v>
      </c>
      <c r="AV16" s="7"/>
      <c r="AW16" s="6">
        <v>0</v>
      </c>
      <c r="AX16" s="7"/>
      <c r="AY16" s="6">
        <v>0</v>
      </c>
      <c r="AZ16" s="7"/>
      <c r="BA16" s="6">
        <f t="shared" si="10"/>
        <v>0</v>
      </c>
      <c r="BB16" s="7"/>
      <c r="BC16" s="39">
        <f t="shared" si="11"/>
        <v>0</v>
      </c>
      <c r="BD16" s="7"/>
      <c r="BE16" s="6">
        <v>0</v>
      </c>
      <c r="BF16" s="7"/>
      <c r="BG16" s="6"/>
      <c r="BH16" s="7"/>
      <c r="BI16" s="6"/>
      <c r="BJ16" s="7"/>
      <c r="BK16" s="39"/>
      <c r="BL16" s="7"/>
      <c r="BM16" s="6">
        <v>0</v>
      </c>
      <c r="BN16" s="7"/>
      <c r="BO16" s="6"/>
      <c r="BP16" s="7"/>
      <c r="BQ16" s="6"/>
      <c r="BR16" s="7"/>
      <c r="BS16" s="39"/>
      <c r="BT16" s="7"/>
      <c r="BU16" s="6">
        <v>0</v>
      </c>
      <c r="BV16" s="7"/>
      <c r="BW16" s="6"/>
      <c r="BX16" s="7"/>
      <c r="BY16" s="6"/>
      <c r="BZ16" s="7"/>
      <c r="CA16" s="39"/>
      <c r="CB16" s="7"/>
      <c r="CC16" s="6">
        <v>0</v>
      </c>
      <c r="CD16" s="7"/>
      <c r="CE16" s="6"/>
      <c r="CF16" s="7"/>
      <c r="CG16" s="6"/>
      <c r="CH16" s="7"/>
      <c r="CI16" s="39"/>
      <c r="CJ16" s="7"/>
      <c r="CK16" s="6">
        <f t="shared" si="12"/>
        <v>0</v>
      </c>
      <c r="CL16" s="7"/>
      <c r="CM16" s="6">
        <f t="shared" si="13"/>
        <v>0</v>
      </c>
      <c r="CN16" s="7"/>
      <c r="CO16" s="6">
        <f t="shared" si="14"/>
        <v>0</v>
      </c>
      <c r="CP16" s="7"/>
      <c r="CQ16" s="39">
        <f t="shared" si="15"/>
        <v>0</v>
      </c>
      <c r="CR16" s="8"/>
    </row>
    <row r="17" spans="1:96" ht="18.600000000000001" thickBot="1" x14ac:dyDescent="0.4">
      <c r="A17" s="5"/>
      <c r="B17" s="5"/>
      <c r="C17" s="5"/>
      <c r="D17" s="5"/>
      <c r="E17" s="5"/>
      <c r="F17" s="5"/>
      <c r="G17" s="5"/>
      <c r="H17" s="5" t="s">
        <v>164</v>
      </c>
      <c r="I17" s="9">
        <v>0</v>
      </c>
      <c r="J17" s="7"/>
      <c r="K17" s="9">
        <v>0</v>
      </c>
      <c r="L17" s="7"/>
      <c r="M17" s="9">
        <f t="shared" si="0"/>
        <v>0</v>
      </c>
      <c r="N17" s="7"/>
      <c r="O17" s="40">
        <f t="shared" si="1"/>
        <v>0</v>
      </c>
      <c r="P17" s="7"/>
      <c r="Q17" s="9">
        <v>0</v>
      </c>
      <c r="R17" s="7"/>
      <c r="S17" s="9">
        <v>0</v>
      </c>
      <c r="T17" s="7"/>
      <c r="U17" s="9">
        <f t="shared" si="2"/>
        <v>0</v>
      </c>
      <c r="V17" s="7"/>
      <c r="W17" s="40">
        <f t="shared" si="3"/>
        <v>0</v>
      </c>
      <c r="X17" s="7"/>
      <c r="Y17" s="9">
        <v>0</v>
      </c>
      <c r="Z17" s="7"/>
      <c r="AA17" s="9">
        <v>0</v>
      </c>
      <c r="AB17" s="7"/>
      <c r="AC17" s="9">
        <f t="shared" si="4"/>
        <v>0</v>
      </c>
      <c r="AD17" s="7"/>
      <c r="AE17" s="40">
        <f t="shared" si="5"/>
        <v>0</v>
      </c>
      <c r="AF17" s="7"/>
      <c r="AG17" s="9">
        <v>0</v>
      </c>
      <c r="AH17" s="7"/>
      <c r="AI17" s="9">
        <v>0</v>
      </c>
      <c r="AJ17" s="7"/>
      <c r="AK17" s="9">
        <f t="shared" si="6"/>
        <v>0</v>
      </c>
      <c r="AL17" s="7"/>
      <c r="AM17" s="40">
        <f t="shared" si="7"/>
        <v>0</v>
      </c>
      <c r="AN17" s="7"/>
      <c r="AO17" s="9">
        <v>0</v>
      </c>
      <c r="AP17" s="7"/>
      <c r="AQ17" s="9">
        <v>0</v>
      </c>
      <c r="AR17" s="7"/>
      <c r="AS17" s="9">
        <f t="shared" si="8"/>
        <v>0</v>
      </c>
      <c r="AT17" s="7"/>
      <c r="AU17" s="40">
        <f t="shared" si="9"/>
        <v>0</v>
      </c>
      <c r="AV17" s="7"/>
      <c r="AW17" s="9">
        <v>0</v>
      </c>
      <c r="AX17" s="7"/>
      <c r="AY17" s="9">
        <v>0</v>
      </c>
      <c r="AZ17" s="7"/>
      <c r="BA17" s="9">
        <f t="shared" si="10"/>
        <v>0</v>
      </c>
      <c r="BB17" s="7"/>
      <c r="BC17" s="40">
        <f t="shared" si="11"/>
        <v>0</v>
      </c>
      <c r="BD17" s="7"/>
      <c r="BE17" s="9">
        <v>0</v>
      </c>
      <c r="BF17" s="7"/>
      <c r="BG17" s="9"/>
      <c r="BH17" s="7"/>
      <c r="BI17" s="9"/>
      <c r="BJ17" s="7"/>
      <c r="BK17" s="40"/>
      <c r="BL17" s="7"/>
      <c r="BM17" s="9">
        <v>0</v>
      </c>
      <c r="BN17" s="7"/>
      <c r="BO17" s="9"/>
      <c r="BP17" s="7"/>
      <c r="BQ17" s="9"/>
      <c r="BR17" s="7"/>
      <c r="BS17" s="40"/>
      <c r="BT17" s="7"/>
      <c r="BU17" s="9">
        <v>0</v>
      </c>
      <c r="BV17" s="7"/>
      <c r="BW17" s="9"/>
      <c r="BX17" s="7"/>
      <c r="BY17" s="9"/>
      <c r="BZ17" s="7"/>
      <c r="CA17" s="40"/>
      <c r="CB17" s="7"/>
      <c r="CC17" s="9">
        <v>0</v>
      </c>
      <c r="CD17" s="7"/>
      <c r="CE17" s="9"/>
      <c r="CF17" s="7"/>
      <c r="CG17" s="9"/>
      <c r="CH17" s="7"/>
      <c r="CI17" s="40"/>
      <c r="CJ17" s="7"/>
      <c r="CK17" s="9">
        <f t="shared" si="12"/>
        <v>0</v>
      </c>
      <c r="CL17" s="7"/>
      <c r="CM17" s="9">
        <f t="shared" si="13"/>
        <v>0</v>
      </c>
      <c r="CN17" s="7"/>
      <c r="CO17" s="9">
        <f t="shared" si="14"/>
        <v>0</v>
      </c>
      <c r="CP17" s="7"/>
      <c r="CQ17" s="40">
        <f t="shared" si="15"/>
        <v>0</v>
      </c>
      <c r="CR17" s="8"/>
    </row>
    <row r="18" spans="1:96" ht="18" x14ac:dyDescent="0.35">
      <c r="A18" s="5"/>
      <c r="B18" s="5"/>
      <c r="C18" s="5"/>
      <c r="D18" s="5"/>
      <c r="E18" s="5"/>
      <c r="F18" s="5"/>
      <c r="G18" s="5" t="s">
        <v>165</v>
      </c>
      <c r="H18" s="5"/>
      <c r="I18" s="6">
        <f>ROUND(SUM(I9:I17),5)</f>
        <v>56077.74</v>
      </c>
      <c r="J18" s="7"/>
      <c r="K18" s="6">
        <f>ROUND(SUM(K9:K17),5)</f>
        <v>100060</v>
      </c>
      <c r="L18" s="7"/>
      <c r="M18" s="6">
        <f t="shared" si="0"/>
        <v>-43982.26</v>
      </c>
      <c r="N18" s="7"/>
      <c r="O18" s="39">
        <f t="shared" si="1"/>
        <v>0.56044000000000005</v>
      </c>
      <c r="P18" s="7"/>
      <c r="Q18" s="6">
        <f>ROUND(SUM(Q9:Q17),5)</f>
        <v>70409.77</v>
      </c>
      <c r="R18" s="7"/>
      <c r="S18" s="6">
        <f>ROUND(SUM(S9:S17),5)</f>
        <v>100060</v>
      </c>
      <c r="T18" s="7"/>
      <c r="U18" s="6">
        <f t="shared" si="2"/>
        <v>-29650.23</v>
      </c>
      <c r="V18" s="7"/>
      <c r="W18" s="39">
        <f t="shared" si="3"/>
        <v>0.70367999999999997</v>
      </c>
      <c r="X18" s="7"/>
      <c r="Y18" s="6">
        <f>ROUND(SUM(Y9:Y17),5)</f>
        <v>239584.4</v>
      </c>
      <c r="Z18" s="7"/>
      <c r="AA18" s="6">
        <f>ROUND(SUM(AA9:AA17),5)</f>
        <v>100060</v>
      </c>
      <c r="AB18" s="7"/>
      <c r="AC18" s="6">
        <f t="shared" si="4"/>
        <v>139524.4</v>
      </c>
      <c r="AD18" s="7"/>
      <c r="AE18" s="39">
        <f t="shared" si="5"/>
        <v>2.3944100000000001</v>
      </c>
      <c r="AF18" s="7"/>
      <c r="AG18" s="6">
        <f>ROUND(SUM(AG9:AG17),5)</f>
        <v>0</v>
      </c>
      <c r="AH18" s="7"/>
      <c r="AI18" s="6">
        <f>ROUND(SUM(AI9:AI17),5)</f>
        <v>100060</v>
      </c>
      <c r="AJ18" s="7"/>
      <c r="AK18" s="6">
        <f t="shared" si="6"/>
        <v>-100060</v>
      </c>
      <c r="AL18" s="7"/>
      <c r="AM18" s="39">
        <f t="shared" si="7"/>
        <v>0</v>
      </c>
      <c r="AN18" s="7"/>
      <c r="AO18" s="6">
        <f>ROUND(SUM(AO9:AO17),5)</f>
        <v>102746.47</v>
      </c>
      <c r="AP18" s="7"/>
      <c r="AQ18" s="6">
        <f>ROUND(SUM(AQ9:AQ17),5)</f>
        <v>100060</v>
      </c>
      <c r="AR18" s="7"/>
      <c r="AS18" s="6">
        <f t="shared" si="8"/>
        <v>2686.47</v>
      </c>
      <c r="AT18" s="7"/>
      <c r="AU18" s="39">
        <f t="shared" si="9"/>
        <v>1.02685</v>
      </c>
      <c r="AV18" s="7"/>
      <c r="AW18" s="6">
        <f>ROUND(SUM(AW9:AW17),5)</f>
        <v>111799.63</v>
      </c>
      <c r="AX18" s="7"/>
      <c r="AY18" s="6">
        <f>ROUND(SUM(AY9:AY17),5)</f>
        <v>100060</v>
      </c>
      <c r="AZ18" s="7"/>
      <c r="BA18" s="6">
        <f t="shared" si="10"/>
        <v>11739.63</v>
      </c>
      <c r="BB18" s="7"/>
      <c r="BC18" s="39">
        <f t="shared" si="11"/>
        <v>1.1173299999999999</v>
      </c>
      <c r="BD18" s="7"/>
      <c r="BE18" s="6">
        <f>ROUND(SUM(BE9:BE17),5)</f>
        <v>51677.7</v>
      </c>
      <c r="BF18" s="7"/>
      <c r="BG18" s="6">
        <f>ROUND(SUM(BG9:BG17),5)</f>
        <v>100059</v>
      </c>
      <c r="BH18" s="7"/>
      <c r="BI18" s="6">
        <f>ROUND((BE18-BG18),5)</f>
        <v>-48381.3</v>
      </c>
      <c r="BJ18" s="7"/>
      <c r="BK18" s="39">
        <f>ROUND(IF(BG18=0, IF(BE18=0, 0, 1), BE18/BG18),5)</f>
        <v>0.51646999999999998</v>
      </c>
      <c r="BL18" s="7"/>
      <c r="BM18" s="6">
        <f>ROUND(SUM(BM9:BM17),5)</f>
        <v>58781.83</v>
      </c>
      <c r="BN18" s="7"/>
      <c r="BO18" s="6">
        <f>ROUND(SUM(BO9:BO17),5)</f>
        <v>100060</v>
      </c>
      <c r="BP18" s="7"/>
      <c r="BQ18" s="6">
        <f>ROUND((BM18-BO18),5)</f>
        <v>-41278.17</v>
      </c>
      <c r="BR18" s="7"/>
      <c r="BS18" s="39">
        <f>ROUND(IF(BO18=0, IF(BM18=0, 0, 1), BM18/BO18),5)</f>
        <v>0.58747000000000005</v>
      </c>
      <c r="BT18" s="7"/>
      <c r="BU18" s="6">
        <f>ROUND(SUM(BU9:BU17),5)</f>
        <v>92333.69</v>
      </c>
      <c r="BV18" s="7"/>
      <c r="BW18" s="6">
        <f>ROUND(SUM(BW9:BW17),5)</f>
        <v>100059</v>
      </c>
      <c r="BX18" s="7"/>
      <c r="BY18" s="6">
        <f>ROUND((BU18-BW18),5)</f>
        <v>-7725.31</v>
      </c>
      <c r="BZ18" s="7"/>
      <c r="CA18" s="39">
        <f>ROUND(IF(BW18=0, IF(BU18=0, 0, 1), BU18/BW18),5)</f>
        <v>0.92279</v>
      </c>
      <c r="CB18" s="7"/>
      <c r="CC18" s="6">
        <f>ROUND(SUM(CC9:CC17),5)</f>
        <v>0</v>
      </c>
      <c r="CD18" s="7"/>
      <c r="CE18" s="6">
        <f>ROUND(SUM(CE9:CE17),5)</f>
        <v>100059</v>
      </c>
      <c r="CF18" s="7"/>
      <c r="CG18" s="6">
        <f>ROUND((CC18-CE18),5)</f>
        <v>-100059</v>
      </c>
      <c r="CH18" s="7"/>
      <c r="CI18" s="39">
        <f>ROUND(IF(CE18=0, IF(CC18=0, 0, 1), CC18/CE18),5)</f>
        <v>0</v>
      </c>
      <c r="CJ18" s="7"/>
      <c r="CK18" s="6">
        <f t="shared" si="12"/>
        <v>783411.23</v>
      </c>
      <c r="CL18" s="7"/>
      <c r="CM18" s="6">
        <f t="shared" si="13"/>
        <v>1000597</v>
      </c>
      <c r="CN18" s="7"/>
      <c r="CO18" s="6">
        <f t="shared" si="14"/>
        <v>-217185.77</v>
      </c>
      <c r="CP18" s="7"/>
      <c r="CQ18" s="39">
        <f t="shared" si="15"/>
        <v>0.78293999999999997</v>
      </c>
      <c r="CR18" s="8"/>
    </row>
    <row r="19" spans="1:96" ht="18" x14ac:dyDescent="0.35">
      <c r="A19" s="5"/>
      <c r="B19" s="5"/>
      <c r="C19" s="5"/>
      <c r="D19" s="5"/>
      <c r="E19" s="5"/>
      <c r="F19" s="5"/>
      <c r="G19" s="5" t="s">
        <v>166</v>
      </c>
      <c r="H19" s="5"/>
      <c r="I19" s="6">
        <v>1176.4000000000001</v>
      </c>
      <c r="J19" s="7"/>
      <c r="K19" s="6">
        <v>1840</v>
      </c>
      <c r="L19" s="7"/>
      <c r="M19" s="6">
        <f t="shared" si="0"/>
        <v>-663.6</v>
      </c>
      <c r="N19" s="7"/>
      <c r="O19" s="39">
        <f t="shared" si="1"/>
        <v>0.63934999999999997</v>
      </c>
      <c r="P19" s="7"/>
      <c r="Q19" s="6">
        <v>740</v>
      </c>
      <c r="R19" s="7"/>
      <c r="S19" s="6">
        <v>1840</v>
      </c>
      <c r="T19" s="7"/>
      <c r="U19" s="6">
        <f t="shared" si="2"/>
        <v>-1100</v>
      </c>
      <c r="V19" s="7"/>
      <c r="W19" s="39">
        <f t="shared" si="3"/>
        <v>0.40217000000000003</v>
      </c>
      <c r="X19" s="7"/>
      <c r="Y19" s="6">
        <v>1630</v>
      </c>
      <c r="Z19" s="7"/>
      <c r="AA19" s="6">
        <v>1840</v>
      </c>
      <c r="AB19" s="7"/>
      <c r="AC19" s="6">
        <f t="shared" si="4"/>
        <v>-210</v>
      </c>
      <c r="AD19" s="7"/>
      <c r="AE19" s="39">
        <f t="shared" si="5"/>
        <v>0.88587000000000005</v>
      </c>
      <c r="AF19" s="7"/>
      <c r="AG19" s="6">
        <v>990</v>
      </c>
      <c r="AH19" s="7"/>
      <c r="AI19" s="6">
        <v>1840</v>
      </c>
      <c r="AJ19" s="7"/>
      <c r="AK19" s="6">
        <f t="shared" si="6"/>
        <v>-850</v>
      </c>
      <c r="AL19" s="7"/>
      <c r="AM19" s="39">
        <f t="shared" si="7"/>
        <v>0.53803999999999996</v>
      </c>
      <c r="AN19" s="7"/>
      <c r="AO19" s="6">
        <v>1320</v>
      </c>
      <c r="AP19" s="7"/>
      <c r="AQ19" s="6">
        <v>1840</v>
      </c>
      <c r="AR19" s="7"/>
      <c r="AS19" s="6">
        <f t="shared" si="8"/>
        <v>-520</v>
      </c>
      <c r="AT19" s="7"/>
      <c r="AU19" s="39">
        <f t="shared" si="9"/>
        <v>0.71738999999999997</v>
      </c>
      <c r="AV19" s="7"/>
      <c r="AW19" s="6">
        <v>1320</v>
      </c>
      <c r="AX19" s="7"/>
      <c r="AY19" s="6">
        <v>1840</v>
      </c>
      <c r="AZ19" s="7"/>
      <c r="BA19" s="6">
        <f t="shared" si="10"/>
        <v>-520</v>
      </c>
      <c r="BB19" s="7"/>
      <c r="BC19" s="39">
        <f t="shared" si="11"/>
        <v>0.71738999999999997</v>
      </c>
      <c r="BD19" s="7"/>
      <c r="BE19" s="6">
        <v>406.8</v>
      </c>
      <c r="BF19" s="7"/>
      <c r="BG19" s="6">
        <v>1840</v>
      </c>
      <c r="BH19" s="7"/>
      <c r="BI19" s="6">
        <f>ROUND((BE19-BG19),5)</f>
        <v>-1433.2</v>
      </c>
      <c r="BJ19" s="7"/>
      <c r="BK19" s="39">
        <f>ROUND(IF(BG19=0, IF(BE19=0, 0, 1), BE19/BG19),5)</f>
        <v>0.22109000000000001</v>
      </c>
      <c r="BL19" s="7"/>
      <c r="BM19" s="6">
        <v>0</v>
      </c>
      <c r="BN19" s="7"/>
      <c r="BO19" s="6">
        <v>1840</v>
      </c>
      <c r="BP19" s="7"/>
      <c r="BQ19" s="6">
        <f>ROUND((BM19-BO19),5)</f>
        <v>-1840</v>
      </c>
      <c r="BR19" s="7"/>
      <c r="BS19" s="39">
        <f>ROUND(IF(BO19=0, IF(BM19=0, 0, 1), BM19/BO19),5)</f>
        <v>0</v>
      </c>
      <c r="BT19" s="7"/>
      <c r="BU19" s="6">
        <v>2090</v>
      </c>
      <c r="BV19" s="7"/>
      <c r="BW19" s="6">
        <v>1840</v>
      </c>
      <c r="BX19" s="7"/>
      <c r="BY19" s="6">
        <f>ROUND((BU19-BW19),5)</f>
        <v>250</v>
      </c>
      <c r="BZ19" s="7"/>
      <c r="CA19" s="39">
        <f>ROUND(IF(BW19=0, IF(BU19=0, 0, 1), BU19/BW19),5)</f>
        <v>1.1358699999999999</v>
      </c>
      <c r="CB19" s="7"/>
      <c r="CC19" s="6">
        <v>866.8</v>
      </c>
      <c r="CD19" s="7"/>
      <c r="CE19" s="6">
        <v>1840</v>
      </c>
      <c r="CF19" s="7"/>
      <c r="CG19" s="6">
        <f>ROUND((CC19-CE19),5)</f>
        <v>-973.2</v>
      </c>
      <c r="CH19" s="7"/>
      <c r="CI19" s="39">
        <f>ROUND(IF(CE19=0, IF(CC19=0, 0, 1), CC19/CE19),5)</f>
        <v>0.47109000000000001</v>
      </c>
      <c r="CJ19" s="7"/>
      <c r="CK19" s="6">
        <f t="shared" si="12"/>
        <v>10540</v>
      </c>
      <c r="CL19" s="7"/>
      <c r="CM19" s="6">
        <f t="shared" si="13"/>
        <v>18400</v>
      </c>
      <c r="CN19" s="7"/>
      <c r="CO19" s="6">
        <f t="shared" si="14"/>
        <v>-7860</v>
      </c>
      <c r="CP19" s="7"/>
      <c r="CQ19" s="39">
        <f t="shared" si="15"/>
        <v>0.57282999999999995</v>
      </c>
      <c r="CR19" s="8"/>
    </row>
    <row r="20" spans="1:96" ht="18" x14ac:dyDescent="0.35">
      <c r="A20" s="5"/>
      <c r="B20" s="5"/>
      <c r="C20" s="5"/>
      <c r="D20" s="5"/>
      <c r="E20" s="5"/>
      <c r="F20" s="5"/>
      <c r="G20" s="5" t="s">
        <v>167</v>
      </c>
      <c r="H20" s="5"/>
      <c r="I20" s="6"/>
      <c r="J20" s="7"/>
      <c r="K20" s="6"/>
      <c r="L20" s="7"/>
      <c r="M20" s="6"/>
      <c r="N20" s="7"/>
      <c r="O20" s="39"/>
      <c r="P20" s="7"/>
      <c r="Q20" s="6"/>
      <c r="R20" s="7"/>
      <c r="S20" s="6"/>
      <c r="T20" s="7"/>
      <c r="U20" s="6"/>
      <c r="V20" s="7"/>
      <c r="W20" s="39"/>
      <c r="X20" s="7"/>
      <c r="Y20" s="6"/>
      <c r="Z20" s="7"/>
      <c r="AA20" s="6"/>
      <c r="AB20" s="7"/>
      <c r="AC20" s="6"/>
      <c r="AD20" s="7"/>
      <c r="AE20" s="39"/>
      <c r="AF20" s="7"/>
      <c r="AG20" s="6"/>
      <c r="AH20" s="7"/>
      <c r="AI20" s="6"/>
      <c r="AJ20" s="7"/>
      <c r="AK20" s="6"/>
      <c r="AL20" s="7"/>
      <c r="AM20" s="39"/>
      <c r="AN20" s="7"/>
      <c r="AO20" s="6"/>
      <c r="AP20" s="7"/>
      <c r="AQ20" s="6"/>
      <c r="AR20" s="7"/>
      <c r="AS20" s="6"/>
      <c r="AT20" s="7"/>
      <c r="AU20" s="39"/>
      <c r="AV20" s="7"/>
      <c r="AW20" s="6"/>
      <c r="AX20" s="7"/>
      <c r="AY20" s="6"/>
      <c r="AZ20" s="7"/>
      <c r="BA20" s="6"/>
      <c r="BB20" s="7"/>
      <c r="BC20" s="39"/>
      <c r="BD20" s="7"/>
      <c r="BE20" s="6"/>
      <c r="BF20" s="7"/>
      <c r="BG20" s="6"/>
      <c r="BH20" s="7"/>
      <c r="BI20" s="6"/>
      <c r="BJ20" s="7"/>
      <c r="BK20" s="39"/>
      <c r="BL20" s="7"/>
      <c r="BM20" s="6"/>
      <c r="BN20" s="7"/>
      <c r="BO20" s="6"/>
      <c r="BP20" s="7"/>
      <c r="BQ20" s="6"/>
      <c r="BR20" s="7"/>
      <c r="BS20" s="39"/>
      <c r="BT20" s="7"/>
      <c r="BU20" s="6"/>
      <c r="BV20" s="7"/>
      <c r="BW20" s="6"/>
      <c r="BX20" s="7"/>
      <c r="BY20" s="6"/>
      <c r="BZ20" s="7"/>
      <c r="CA20" s="39"/>
      <c r="CB20" s="7"/>
      <c r="CC20" s="6"/>
      <c r="CD20" s="7"/>
      <c r="CE20" s="6"/>
      <c r="CF20" s="7"/>
      <c r="CG20" s="6"/>
      <c r="CH20" s="7"/>
      <c r="CI20" s="39"/>
      <c r="CJ20" s="7"/>
      <c r="CK20" s="6"/>
      <c r="CL20" s="7"/>
      <c r="CM20" s="6"/>
      <c r="CN20" s="7"/>
      <c r="CO20" s="6"/>
      <c r="CP20" s="7"/>
      <c r="CQ20" s="39"/>
      <c r="CR20" s="8"/>
    </row>
    <row r="21" spans="1:96" ht="18" x14ac:dyDescent="0.35">
      <c r="A21" s="5"/>
      <c r="B21" s="5"/>
      <c r="C21" s="5"/>
      <c r="D21" s="5"/>
      <c r="E21" s="5"/>
      <c r="F21" s="5"/>
      <c r="G21" s="5"/>
      <c r="H21" s="5" t="s">
        <v>168</v>
      </c>
      <c r="I21" s="6">
        <v>0</v>
      </c>
      <c r="J21" s="7"/>
      <c r="K21" s="6">
        <v>2604</v>
      </c>
      <c r="L21" s="7"/>
      <c r="M21" s="6">
        <f>ROUND((I21-K21),5)</f>
        <v>-2604</v>
      </c>
      <c r="N21" s="7"/>
      <c r="O21" s="39">
        <f>ROUND(IF(K21=0, IF(I21=0, 0, 1), I21/K21),5)</f>
        <v>0</v>
      </c>
      <c r="P21" s="7"/>
      <c r="Q21" s="6">
        <v>0</v>
      </c>
      <c r="R21" s="7"/>
      <c r="S21" s="6">
        <v>2604</v>
      </c>
      <c r="T21" s="7"/>
      <c r="U21" s="6">
        <f>ROUND((Q21-S21),5)</f>
        <v>-2604</v>
      </c>
      <c r="V21" s="7"/>
      <c r="W21" s="39">
        <f>ROUND(IF(S21=0, IF(Q21=0, 0, 1), Q21/S21),5)</f>
        <v>0</v>
      </c>
      <c r="X21" s="7"/>
      <c r="Y21" s="6">
        <v>0</v>
      </c>
      <c r="Z21" s="7"/>
      <c r="AA21" s="6">
        <v>2604</v>
      </c>
      <c r="AB21" s="7"/>
      <c r="AC21" s="6">
        <f>ROUND((Y21-AA21),5)</f>
        <v>-2604</v>
      </c>
      <c r="AD21" s="7"/>
      <c r="AE21" s="39">
        <f>ROUND(IF(AA21=0, IF(Y21=0, 0, 1), Y21/AA21),5)</f>
        <v>0</v>
      </c>
      <c r="AF21" s="7"/>
      <c r="AG21" s="6">
        <v>0</v>
      </c>
      <c r="AH21" s="7"/>
      <c r="AI21" s="6">
        <v>2604</v>
      </c>
      <c r="AJ21" s="7"/>
      <c r="AK21" s="6">
        <f>ROUND((AG21-AI21),5)</f>
        <v>-2604</v>
      </c>
      <c r="AL21" s="7"/>
      <c r="AM21" s="39">
        <f>ROUND(IF(AI21=0, IF(AG21=0, 0, 1), AG21/AI21),5)</f>
        <v>0</v>
      </c>
      <c r="AN21" s="7"/>
      <c r="AO21" s="6">
        <v>0</v>
      </c>
      <c r="AP21" s="7"/>
      <c r="AQ21" s="6">
        <v>2604</v>
      </c>
      <c r="AR21" s="7"/>
      <c r="AS21" s="6">
        <f>ROUND((AO21-AQ21),5)</f>
        <v>-2604</v>
      </c>
      <c r="AT21" s="7"/>
      <c r="AU21" s="39">
        <f>ROUND(IF(AQ21=0, IF(AO21=0, 0, 1), AO21/AQ21),5)</f>
        <v>0</v>
      </c>
      <c r="AV21" s="7"/>
      <c r="AW21" s="6">
        <v>0</v>
      </c>
      <c r="AX21" s="7"/>
      <c r="AY21" s="6">
        <v>2604</v>
      </c>
      <c r="AZ21" s="7"/>
      <c r="BA21" s="6">
        <f>ROUND((AW21-AY21),5)</f>
        <v>-2604</v>
      </c>
      <c r="BB21" s="7"/>
      <c r="BC21" s="39">
        <f>ROUND(IF(AY21=0, IF(AW21=0, 0, 1), AW21/AY21),5)</f>
        <v>0</v>
      </c>
      <c r="BD21" s="7"/>
      <c r="BE21" s="6">
        <v>0</v>
      </c>
      <c r="BF21" s="7"/>
      <c r="BG21" s="6">
        <v>2604</v>
      </c>
      <c r="BH21" s="7"/>
      <c r="BI21" s="6">
        <f>ROUND((BE21-BG21),5)</f>
        <v>-2604</v>
      </c>
      <c r="BJ21" s="7"/>
      <c r="BK21" s="39">
        <f>ROUND(IF(BG21=0, IF(BE21=0, 0, 1), BE21/BG21),5)</f>
        <v>0</v>
      </c>
      <c r="BL21" s="7"/>
      <c r="BM21" s="6">
        <v>0</v>
      </c>
      <c r="BN21" s="7"/>
      <c r="BO21" s="6">
        <v>2604</v>
      </c>
      <c r="BP21" s="7"/>
      <c r="BQ21" s="6">
        <f>ROUND((BM21-BO21),5)</f>
        <v>-2604</v>
      </c>
      <c r="BR21" s="7"/>
      <c r="BS21" s="39">
        <f>ROUND(IF(BO21=0, IF(BM21=0, 0, 1), BM21/BO21),5)</f>
        <v>0</v>
      </c>
      <c r="BT21" s="7"/>
      <c r="BU21" s="6">
        <v>0</v>
      </c>
      <c r="BV21" s="7"/>
      <c r="BW21" s="6">
        <v>2604</v>
      </c>
      <c r="BX21" s="7"/>
      <c r="BY21" s="6">
        <f>ROUND((BU21-BW21),5)</f>
        <v>-2604</v>
      </c>
      <c r="BZ21" s="7"/>
      <c r="CA21" s="39">
        <f>ROUND(IF(BW21=0, IF(BU21=0, 0, 1), BU21/BW21),5)</f>
        <v>0</v>
      </c>
      <c r="CB21" s="7"/>
      <c r="CC21" s="6">
        <v>0</v>
      </c>
      <c r="CD21" s="7"/>
      <c r="CE21" s="6">
        <v>2604</v>
      </c>
      <c r="CF21" s="7"/>
      <c r="CG21" s="6">
        <f>ROUND((CC21-CE21),5)</f>
        <v>-2604</v>
      </c>
      <c r="CH21" s="7"/>
      <c r="CI21" s="39">
        <f>ROUND(IF(CE21=0, IF(CC21=0, 0, 1), CC21/CE21),5)</f>
        <v>0</v>
      </c>
      <c r="CJ21" s="7"/>
      <c r="CK21" s="6">
        <f>ROUND(I21+Q21+Y21+AG21+AO21+AW21+BE21+BM21+BU21+CC21,5)</f>
        <v>0</v>
      </c>
      <c r="CL21" s="7"/>
      <c r="CM21" s="6">
        <f>ROUND(K21+S21+AA21+AI21+AQ21+AY21+BG21+BO21+BW21+CE21,5)</f>
        <v>26040</v>
      </c>
      <c r="CN21" s="7"/>
      <c r="CO21" s="6">
        <f>ROUND((CK21-CM21),5)</f>
        <v>-26040</v>
      </c>
      <c r="CP21" s="7"/>
      <c r="CQ21" s="39">
        <f>ROUND(IF(CM21=0, IF(CK21=0, 0, 1), CK21/CM21),5)</f>
        <v>0</v>
      </c>
      <c r="CR21" s="8"/>
    </row>
    <row r="22" spans="1:96" ht="18" x14ac:dyDescent="0.35">
      <c r="A22" s="5"/>
      <c r="B22" s="5"/>
      <c r="C22" s="5"/>
      <c r="D22" s="5"/>
      <c r="E22" s="5"/>
      <c r="F22" s="5"/>
      <c r="G22" s="5"/>
      <c r="H22" s="5" t="s">
        <v>169</v>
      </c>
      <c r="I22" s="6">
        <v>12673.83</v>
      </c>
      <c r="J22" s="7"/>
      <c r="K22" s="6">
        <v>2604</v>
      </c>
      <c r="L22" s="7"/>
      <c r="M22" s="6">
        <f>ROUND((I22-K22),5)</f>
        <v>10069.83</v>
      </c>
      <c r="N22" s="7"/>
      <c r="O22" s="39">
        <f>ROUND(IF(K22=0, IF(I22=0, 0, 1), I22/K22),5)</f>
        <v>4.8670600000000004</v>
      </c>
      <c r="P22" s="7"/>
      <c r="Q22" s="6">
        <v>6049.13</v>
      </c>
      <c r="R22" s="7"/>
      <c r="S22" s="6">
        <v>2604</v>
      </c>
      <c r="T22" s="7"/>
      <c r="U22" s="6">
        <f>ROUND((Q22-S22),5)</f>
        <v>3445.13</v>
      </c>
      <c r="V22" s="7"/>
      <c r="W22" s="39">
        <f>ROUND(IF(S22=0, IF(Q22=0, 0, 1), Q22/S22),5)</f>
        <v>2.32301</v>
      </c>
      <c r="X22" s="7"/>
      <c r="Y22" s="6">
        <v>7951.58</v>
      </c>
      <c r="Z22" s="7"/>
      <c r="AA22" s="6">
        <v>2604</v>
      </c>
      <c r="AB22" s="7"/>
      <c r="AC22" s="6">
        <f>ROUND((Y22-AA22),5)</f>
        <v>5347.58</v>
      </c>
      <c r="AD22" s="7"/>
      <c r="AE22" s="39">
        <f>ROUND(IF(AA22=0, IF(Y22=0, 0, 1), Y22/AA22),5)</f>
        <v>3.0535999999999999</v>
      </c>
      <c r="AF22" s="7"/>
      <c r="AG22" s="6">
        <v>1425.79</v>
      </c>
      <c r="AH22" s="7"/>
      <c r="AI22" s="6">
        <v>2604</v>
      </c>
      <c r="AJ22" s="7"/>
      <c r="AK22" s="6">
        <f>ROUND((AG22-AI22),5)</f>
        <v>-1178.21</v>
      </c>
      <c r="AL22" s="7"/>
      <c r="AM22" s="39">
        <f>ROUND(IF(AI22=0, IF(AG22=0, 0, 1), AG22/AI22),5)</f>
        <v>0.54754000000000003</v>
      </c>
      <c r="AN22" s="7"/>
      <c r="AO22" s="6">
        <v>2032.58</v>
      </c>
      <c r="AP22" s="7"/>
      <c r="AQ22" s="6">
        <v>2604</v>
      </c>
      <c r="AR22" s="7"/>
      <c r="AS22" s="6">
        <f>ROUND((AO22-AQ22),5)</f>
        <v>-571.41999999999996</v>
      </c>
      <c r="AT22" s="7"/>
      <c r="AU22" s="39">
        <f>ROUND(IF(AQ22=0, IF(AO22=0, 0, 1), AO22/AQ22),5)</f>
        <v>0.78056000000000003</v>
      </c>
      <c r="AV22" s="7"/>
      <c r="AW22" s="6">
        <v>930.18</v>
      </c>
      <c r="AX22" s="7"/>
      <c r="AY22" s="6">
        <v>2604</v>
      </c>
      <c r="AZ22" s="7"/>
      <c r="BA22" s="6">
        <f>ROUND((AW22-AY22),5)</f>
        <v>-1673.82</v>
      </c>
      <c r="BB22" s="7"/>
      <c r="BC22" s="39">
        <f>ROUND(IF(AY22=0, IF(AW22=0, 0, 1), AW22/AY22),5)</f>
        <v>0.35721000000000003</v>
      </c>
      <c r="BD22" s="7"/>
      <c r="BE22" s="6">
        <v>0</v>
      </c>
      <c r="BF22" s="7"/>
      <c r="BG22" s="6">
        <v>2604</v>
      </c>
      <c r="BH22" s="7"/>
      <c r="BI22" s="6">
        <f>ROUND((BE22-BG22),5)</f>
        <v>-2604</v>
      </c>
      <c r="BJ22" s="7"/>
      <c r="BK22" s="39">
        <f>ROUND(IF(BG22=0, IF(BE22=0, 0, 1), BE22/BG22),5)</f>
        <v>0</v>
      </c>
      <c r="BL22" s="7"/>
      <c r="BM22" s="6">
        <v>0</v>
      </c>
      <c r="BN22" s="7"/>
      <c r="BO22" s="6">
        <v>2604</v>
      </c>
      <c r="BP22" s="7"/>
      <c r="BQ22" s="6">
        <f>ROUND((BM22-BO22),5)</f>
        <v>-2604</v>
      </c>
      <c r="BR22" s="7"/>
      <c r="BS22" s="39">
        <f>ROUND(IF(BO22=0, IF(BM22=0, 0, 1), BM22/BO22),5)</f>
        <v>0</v>
      </c>
      <c r="BT22" s="7"/>
      <c r="BU22" s="6">
        <v>204.51</v>
      </c>
      <c r="BV22" s="7"/>
      <c r="BW22" s="6">
        <v>2604</v>
      </c>
      <c r="BX22" s="7"/>
      <c r="BY22" s="6">
        <f>ROUND((BU22-BW22),5)</f>
        <v>-2399.4899999999998</v>
      </c>
      <c r="BZ22" s="7"/>
      <c r="CA22" s="39">
        <f>ROUND(IF(BW22=0, IF(BU22=0, 0, 1), BU22/BW22),5)</f>
        <v>7.8539999999999999E-2</v>
      </c>
      <c r="CB22" s="7"/>
      <c r="CC22" s="6">
        <v>0</v>
      </c>
      <c r="CD22" s="7"/>
      <c r="CE22" s="6">
        <v>2604</v>
      </c>
      <c r="CF22" s="7"/>
      <c r="CG22" s="6">
        <f>ROUND((CC22-CE22),5)</f>
        <v>-2604</v>
      </c>
      <c r="CH22" s="7"/>
      <c r="CI22" s="39">
        <f>ROUND(IF(CE22=0, IF(CC22=0, 0, 1), CC22/CE22),5)</f>
        <v>0</v>
      </c>
      <c r="CJ22" s="7"/>
      <c r="CK22" s="6">
        <f>ROUND(I22+Q22+Y22+AG22+AO22+AW22+BE22+BM22+BU22+CC22,5)</f>
        <v>31267.599999999999</v>
      </c>
      <c r="CL22" s="7"/>
      <c r="CM22" s="6">
        <f>ROUND(K22+S22+AA22+AI22+AQ22+AY22+BG22+BO22+BW22+CE22,5)</f>
        <v>26040</v>
      </c>
      <c r="CN22" s="7"/>
      <c r="CO22" s="6">
        <f>ROUND((CK22-CM22),5)</f>
        <v>5227.6000000000004</v>
      </c>
      <c r="CP22" s="7"/>
      <c r="CQ22" s="39">
        <f>ROUND(IF(CM22=0, IF(CK22=0, 0, 1), CK22/CM22),5)</f>
        <v>1.20075</v>
      </c>
      <c r="CR22" s="8"/>
    </row>
    <row r="23" spans="1:96" ht="18.600000000000001" thickBot="1" x14ac:dyDescent="0.4">
      <c r="A23" s="5"/>
      <c r="B23" s="5"/>
      <c r="C23" s="5"/>
      <c r="D23" s="5"/>
      <c r="E23" s="5"/>
      <c r="F23" s="5"/>
      <c r="G23" s="5"/>
      <c r="H23" s="5" t="s">
        <v>170</v>
      </c>
      <c r="I23" s="9">
        <v>0</v>
      </c>
      <c r="J23" s="7"/>
      <c r="K23" s="9"/>
      <c r="L23" s="7"/>
      <c r="M23" s="9"/>
      <c r="N23" s="7"/>
      <c r="O23" s="40"/>
      <c r="P23" s="7"/>
      <c r="Q23" s="9">
        <v>0</v>
      </c>
      <c r="R23" s="7"/>
      <c r="S23" s="9"/>
      <c r="T23" s="7"/>
      <c r="U23" s="9"/>
      <c r="V23" s="7"/>
      <c r="W23" s="40"/>
      <c r="X23" s="7"/>
      <c r="Y23" s="9">
        <v>0</v>
      </c>
      <c r="Z23" s="7"/>
      <c r="AA23" s="9"/>
      <c r="AB23" s="7"/>
      <c r="AC23" s="9"/>
      <c r="AD23" s="7"/>
      <c r="AE23" s="40"/>
      <c r="AF23" s="7"/>
      <c r="AG23" s="9">
        <v>0</v>
      </c>
      <c r="AH23" s="7"/>
      <c r="AI23" s="9"/>
      <c r="AJ23" s="7"/>
      <c r="AK23" s="9"/>
      <c r="AL23" s="7"/>
      <c r="AM23" s="40"/>
      <c r="AN23" s="7"/>
      <c r="AO23" s="9">
        <v>0</v>
      </c>
      <c r="AP23" s="7"/>
      <c r="AQ23" s="9"/>
      <c r="AR23" s="7"/>
      <c r="AS23" s="9"/>
      <c r="AT23" s="7"/>
      <c r="AU23" s="40"/>
      <c r="AV23" s="7"/>
      <c r="AW23" s="9">
        <v>0</v>
      </c>
      <c r="AX23" s="7"/>
      <c r="AY23" s="9"/>
      <c r="AZ23" s="7"/>
      <c r="BA23" s="9"/>
      <c r="BB23" s="7"/>
      <c r="BC23" s="40"/>
      <c r="BD23" s="7"/>
      <c r="BE23" s="9">
        <v>7042.83</v>
      </c>
      <c r="BF23" s="7"/>
      <c r="BG23" s="9"/>
      <c r="BH23" s="7"/>
      <c r="BI23" s="9"/>
      <c r="BJ23" s="7"/>
      <c r="BK23" s="40"/>
      <c r="BL23" s="7"/>
      <c r="BM23" s="9">
        <v>6972.05</v>
      </c>
      <c r="BN23" s="7"/>
      <c r="BO23" s="9"/>
      <c r="BP23" s="7"/>
      <c r="BQ23" s="9"/>
      <c r="BR23" s="7"/>
      <c r="BS23" s="40"/>
      <c r="BT23" s="7"/>
      <c r="BU23" s="9">
        <v>8959.91</v>
      </c>
      <c r="BV23" s="7"/>
      <c r="BW23" s="9"/>
      <c r="BX23" s="7"/>
      <c r="BY23" s="9"/>
      <c r="BZ23" s="7"/>
      <c r="CA23" s="40"/>
      <c r="CB23" s="7"/>
      <c r="CC23" s="9">
        <v>0</v>
      </c>
      <c r="CD23" s="7"/>
      <c r="CE23" s="9"/>
      <c r="CF23" s="7"/>
      <c r="CG23" s="9"/>
      <c r="CH23" s="7"/>
      <c r="CI23" s="40"/>
      <c r="CJ23" s="7"/>
      <c r="CK23" s="9">
        <f>ROUND(I23+Q23+Y23+AG23+AO23+AW23+BE23+BM23+BU23+CC23,5)</f>
        <v>22974.79</v>
      </c>
      <c r="CL23" s="7"/>
      <c r="CM23" s="9"/>
      <c r="CN23" s="7"/>
      <c r="CO23" s="9"/>
      <c r="CP23" s="7"/>
      <c r="CQ23" s="40"/>
      <c r="CR23" s="8"/>
    </row>
    <row r="24" spans="1:96" ht="18" x14ac:dyDescent="0.35">
      <c r="A24" s="5"/>
      <c r="B24" s="5"/>
      <c r="C24" s="5"/>
      <c r="D24" s="5"/>
      <c r="E24" s="5"/>
      <c r="F24" s="5"/>
      <c r="G24" s="5" t="s">
        <v>171</v>
      </c>
      <c r="H24" s="5"/>
      <c r="I24" s="6">
        <f>ROUND(SUM(I20:I23),5)</f>
        <v>12673.83</v>
      </c>
      <c r="J24" s="7"/>
      <c r="K24" s="6">
        <f>ROUND(SUM(K20:K23),5)</f>
        <v>5208</v>
      </c>
      <c r="L24" s="7"/>
      <c r="M24" s="6">
        <f>ROUND((I24-K24),5)</f>
        <v>7465.83</v>
      </c>
      <c r="N24" s="7"/>
      <c r="O24" s="39">
        <f>ROUND(IF(K24=0, IF(I24=0, 0, 1), I24/K24),5)</f>
        <v>2.4335300000000002</v>
      </c>
      <c r="P24" s="7"/>
      <c r="Q24" s="6">
        <f>ROUND(SUM(Q20:Q23),5)</f>
        <v>6049.13</v>
      </c>
      <c r="R24" s="7"/>
      <c r="S24" s="6">
        <f>ROUND(SUM(S20:S23),5)</f>
        <v>5208</v>
      </c>
      <c r="T24" s="7"/>
      <c r="U24" s="6">
        <f>ROUND((Q24-S24),5)</f>
        <v>841.13</v>
      </c>
      <c r="V24" s="7"/>
      <c r="W24" s="39">
        <f>ROUND(IF(S24=0, IF(Q24=0, 0, 1), Q24/S24),5)</f>
        <v>1.16151</v>
      </c>
      <c r="X24" s="7"/>
      <c r="Y24" s="6">
        <f>ROUND(SUM(Y20:Y23),5)</f>
        <v>7951.58</v>
      </c>
      <c r="Z24" s="7"/>
      <c r="AA24" s="6">
        <f>ROUND(SUM(AA20:AA23),5)</f>
        <v>5208</v>
      </c>
      <c r="AB24" s="7"/>
      <c r="AC24" s="6">
        <f>ROUND((Y24-AA24),5)</f>
        <v>2743.58</v>
      </c>
      <c r="AD24" s="7"/>
      <c r="AE24" s="39">
        <f>ROUND(IF(AA24=0, IF(Y24=0, 0, 1), Y24/AA24),5)</f>
        <v>1.5267999999999999</v>
      </c>
      <c r="AF24" s="7"/>
      <c r="AG24" s="6">
        <f>ROUND(SUM(AG20:AG23),5)</f>
        <v>1425.79</v>
      </c>
      <c r="AH24" s="7"/>
      <c r="AI24" s="6">
        <f>ROUND(SUM(AI20:AI23),5)</f>
        <v>5208</v>
      </c>
      <c r="AJ24" s="7"/>
      <c r="AK24" s="6">
        <f>ROUND((AG24-AI24),5)</f>
        <v>-3782.21</v>
      </c>
      <c r="AL24" s="7"/>
      <c r="AM24" s="39">
        <f>ROUND(IF(AI24=0, IF(AG24=0, 0, 1), AG24/AI24),5)</f>
        <v>0.27377000000000001</v>
      </c>
      <c r="AN24" s="7"/>
      <c r="AO24" s="6">
        <f>ROUND(SUM(AO20:AO23),5)</f>
        <v>2032.58</v>
      </c>
      <c r="AP24" s="7"/>
      <c r="AQ24" s="6">
        <f>ROUND(SUM(AQ20:AQ23),5)</f>
        <v>5208</v>
      </c>
      <c r="AR24" s="7"/>
      <c r="AS24" s="6">
        <f>ROUND((AO24-AQ24),5)</f>
        <v>-3175.42</v>
      </c>
      <c r="AT24" s="7"/>
      <c r="AU24" s="39">
        <f>ROUND(IF(AQ24=0, IF(AO24=0, 0, 1), AO24/AQ24),5)</f>
        <v>0.39028000000000002</v>
      </c>
      <c r="AV24" s="7"/>
      <c r="AW24" s="6">
        <f>ROUND(SUM(AW20:AW23),5)</f>
        <v>930.18</v>
      </c>
      <c r="AX24" s="7"/>
      <c r="AY24" s="6">
        <f>ROUND(SUM(AY20:AY23),5)</f>
        <v>5208</v>
      </c>
      <c r="AZ24" s="7"/>
      <c r="BA24" s="6">
        <f>ROUND((AW24-AY24),5)</f>
        <v>-4277.82</v>
      </c>
      <c r="BB24" s="7"/>
      <c r="BC24" s="39">
        <f>ROUND(IF(AY24=0, IF(AW24=0, 0, 1), AW24/AY24),5)</f>
        <v>0.17860999999999999</v>
      </c>
      <c r="BD24" s="7"/>
      <c r="BE24" s="6">
        <f>ROUND(SUM(BE20:BE23),5)</f>
        <v>7042.83</v>
      </c>
      <c r="BF24" s="7"/>
      <c r="BG24" s="6">
        <f>ROUND(SUM(BG20:BG23),5)</f>
        <v>5208</v>
      </c>
      <c r="BH24" s="7"/>
      <c r="BI24" s="6">
        <f>ROUND((BE24-BG24),5)</f>
        <v>1834.83</v>
      </c>
      <c r="BJ24" s="7"/>
      <c r="BK24" s="39">
        <f>ROUND(IF(BG24=0, IF(BE24=0, 0, 1), BE24/BG24),5)</f>
        <v>1.3523099999999999</v>
      </c>
      <c r="BL24" s="7"/>
      <c r="BM24" s="6">
        <f>ROUND(SUM(BM20:BM23),5)</f>
        <v>6972.05</v>
      </c>
      <c r="BN24" s="7"/>
      <c r="BO24" s="6">
        <f>ROUND(SUM(BO20:BO23),5)</f>
        <v>5208</v>
      </c>
      <c r="BP24" s="7"/>
      <c r="BQ24" s="6">
        <f>ROUND((BM24-BO24),5)</f>
        <v>1764.05</v>
      </c>
      <c r="BR24" s="7"/>
      <c r="BS24" s="39">
        <f>ROUND(IF(BO24=0, IF(BM24=0, 0, 1), BM24/BO24),5)</f>
        <v>1.3387199999999999</v>
      </c>
      <c r="BT24" s="7"/>
      <c r="BU24" s="6">
        <f>ROUND(SUM(BU20:BU23),5)</f>
        <v>9164.42</v>
      </c>
      <c r="BV24" s="7"/>
      <c r="BW24" s="6">
        <f>ROUND(SUM(BW20:BW23),5)</f>
        <v>5208</v>
      </c>
      <c r="BX24" s="7"/>
      <c r="BY24" s="6">
        <f>ROUND((BU24-BW24),5)</f>
        <v>3956.42</v>
      </c>
      <c r="BZ24" s="7"/>
      <c r="CA24" s="39">
        <f>ROUND(IF(BW24=0, IF(BU24=0, 0, 1), BU24/BW24),5)</f>
        <v>1.7596799999999999</v>
      </c>
      <c r="CB24" s="7"/>
      <c r="CC24" s="6">
        <f>ROUND(SUM(CC20:CC23),5)</f>
        <v>0</v>
      </c>
      <c r="CD24" s="7"/>
      <c r="CE24" s="6">
        <f>ROUND(SUM(CE20:CE23),5)</f>
        <v>5208</v>
      </c>
      <c r="CF24" s="7"/>
      <c r="CG24" s="6">
        <f>ROUND((CC24-CE24),5)</f>
        <v>-5208</v>
      </c>
      <c r="CH24" s="7"/>
      <c r="CI24" s="39">
        <f>ROUND(IF(CE24=0, IF(CC24=0, 0, 1), CC24/CE24),5)</f>
        <v>0</v>
      </c>
      <c r="CJ24" s="7"/>
      <c r="CK24" s="6">
        <f>ROUND(I24+Q24+Y24+AG24+AO24+AW24+BE24+BM24+BU24+CC24,5)</f>
        <v>54242.39</v>
      </c>
      <c r="CL24" s="7"/>
      <c r="CM24" s="6">
        <f>ROUND(K24+S24+AA24+AI24+AQ24+AY24+BG24+BO24+BW24+CE24,5)</f>
        <v>52080</v>
      </c>
      <c r="CN24" s="7"/>
      <c r="CO24" s="6">
        <f>ROUND((CK24-CM24),5)</f>
        <v>2162.39</v>
      </c>
      <c r="CP24" s="7"/>
      <c r="CQ24" s="39">
        <f>ROUND(IF(CM24=0, IF(CK24=0, 0, 1), CK24/CM24),5)</f>
        <v>1.04152</v>
      </c>
      <c r="CR24" s="8"/>
    </row>
    <row r="25" spans="1:96" ht="18" x14ac:dyDescent="0.35">
      <c r="A25" s="5"/>
      <c r="B25" s="5"/>
      <c r="C25" s="5"/>
      <c r="D25" s="5"/>
      <c r="E25" s="5"/>
      <c r="F25" s="5"/>
      <c r="G25" s="5" t="s">
        <v>172</v>
      </c>
      <c r="H25" s="5"/>
      <c r="I25" s="6"/>
      <c r="J25" s="7"/>
      <c r="K25" s="6"/>
      <c r="L25" s="7"/>
      <c r="M25" s="6"/>
      <c r="N25" s="7"/>
      <c r="O25" s="39"/>
      <c r="P25" s="7"/>
      <c r="Q25" s="6"/>
      <c r="R25" s="7"/>
      <c r="S25" s="6"/>
      <c r="T25" s="7"/>
      <c r="U25" s="6"/>
      <c r="V25" s="7"/>
      <c r="W25" s="39"/>
      <c r="X25" s="7"/>
      <c r="Y25" s="6"/>
      <c r="Z25" s="7"/>
      <c r="AA25" s="6"/>
      <c r="AB25" s="7"/>
      <c r="AC25" s="6"/>
      <c r="AD25" s="7"/>
      <c r="AE25" s="39"/>
      <c r="AF25" s="7"/>
      <c r="AG25" s="6"/>
      <c r="AH25" s="7"/>
      <c r="AI25" s="6"/>
      <c r="AJ25" s="7"/>
      <c r="AK25" s="6"/>
      <c r="AL25" s="7"/>
      <c r="AM25" s="39"/>
      <c r="AN25" s="7"/>
      <c r="AO25" s="6"/>
      <c r="AP25" s="7"/>
      <c r="AQ25" s="6"/>
      <c r="AR25" s="7"/>
      <c r="AS25" s="6"/>
      <c r="AT25" s="7"/>
      <c r="AU25" s="39"/>
      <c r="AV25" s="7"/>
      <c r="AW25" s="6"/>
      <c r="AX25" s="7"/>
      <c r="AY25" s="6"/>
      <c r="AZ25" s="7"/>
      <c r="BA25" s="6"/>
      <c r="BB25" s="7"/>
      <c r="BC25" s="39"/>
      <c r="BD25" s="7"/>
      <c r="BE25" s="6"/>
      <c r="BF25" s="7"/>
      <c r="BG25" s="6"/>
      <c r="BH25" s="7"/>
      <c r="BI25" s="6"/>
      <c r="BJ25" s="7"/>
      <c r="BK25" s="39"/>
      <c r="BL25" s="7"/>
      <c r="BM25" s="6"/>
      <c r="BN25" s="7"/>
      <c r="BO25" s="6"/>
      <c r="BP25" s="7"/>
      <c r="BQ25" s="6"/>
      <c r="BR25" s="7"/>
      <c r="BS25" s="39"/>
      <c r="BT25" s="7"/>
      <c r="BU25" s="6"/>
      <c r="BV25" s="7"/>
      <c r="BW25" s="6"/>
      <c r="BX25" s="7"/>
      <c r="BY25" s="6"/>
      <c r="BZ25" s="7"/>
      <c r="CA25" s="39"/>
      <c r="CB25" s="7"/>
      <c r="CC25" s="6"/>
      <c r="CD25" s="7"/>
      <c r="CE25" s="6"/>
      <c r="CF25" s="7"/>
      <c r="CG25" s="6"/>
      <c r="CH25" s="7"/>
      <c r="CI25" s="39"/>
      <c r="CJ25" s="7"/>
      <c r="CK25" s="6"/>
      <c r="CL25" s="7"/>
      <c r="CM25" s="6"/>
      <c r="CN25" s="7"/>
      <c r="CO25" s="6"/>
      <c r="CP25" s="7"/>
      <c r="CQ25" s="39"/>
      <c r="CR25" s="8"/>
    </row>
    <row r="26" spans="1:96" ht="18" x14ac:dyDescent="0.35">
      <c r="A26" s="5"/>
      <c r="B26" s="5"/>
      <c r="C26" s="5"/>
      <c r="D26" s="5"/>
      <c r="E26" s="5"/>
      <c r="F26" s="5"/>
      <c r="G26" s="5"/>
      <c r="H26" s="5" t="s">
        <v>173</v>
      </c>
      <c r="I26" s="6">
        <v>0</v>
      </c>
      <c r="J26" s="7"/>
      <c r="K26" s="6">
        <v>2604</v>
      </c>
      <c r="L26" s="7"/>
      <c r="M26" s="6">
        <f>ROUND((I26-K26),5)</f>
        <v>-2604</v>
      </c>
      <c r="N26" s="7"/>
      <c r="O26" s="39">
        <f>ROUND(IF(K26=0, IF(I26=0, 0, 1), I26/K26),5)</f>
        <v>0</v>
      </c>
      <c r="P26" s="7"/>
      <c r="Q26" s="6">
        <v>0</v>
      </c>
      <c r="R26" s="7"/>
      <c r="S26" s="6">
        <v>2604</v>
      </c>
      <c r="T26" s="7"/>
      <c r="U26" s="6">
        <f>ROUND((Q26-S26),5)</f>
        <v>-2604</v>
      </c>
      <c r="V26" s="7"/>
      <c r="W26" s="39">
        <f>ROUND(IF(S26=0, IF(Q26=0, 0, 1), Q26/S26),5)</f>
        <v>0</v>
      </c>
      <c r="X26" s="7"/>
      <c r="Y26" s="6">
        <v>10192.07</v>
      </c>
      <c r="Z26" s="7"/>
      <c r="AA26" s="6">
        <v>2604</v>
      </c>
      <c r="AB26" s="7"/>
      <c r="AC26" s="6">
        <f>ROUND((Y26-AA26),5)</f>
        <v>7588.07</v>
      </c>
      <c r="AD26" s="7"/>
      <c r="AE26" s="39">
        <f>ROUND(IF(AA26=0, IF(Y26=0, 0, 1), Y26/AA26),5)</f>
        <v>3.9140100000000002</v>
      </c>
      <c r="AF26" s="7"/>
      <c r="AG26" s="6">
        <v>0</v>
      </c>
      <c r="AH26" s="7"/>
      <c r="AI26" s="6">
        <v>2604</v>
      </c>
      <c r="AJ26" s="7"/>
      <c r="AK26" s="6">
        <f>ROUND((AG26-AI26),5)</f>
        <v>-2604</v>
      </c>
      <c r="AL26" s="7"/>
      <c r="AM26" s="39">
        <f>ROUND(IF(AI26=0, IF(AG26=0, 0, 1), AG26/AI26),5)</f>
        <v>0</v>
      </c>
      <c r="AN26" s="7"/>
      <c r="AO26" s="6">
        <v>8769.2900000000009</v>
      </c>
      <c r="AP26" s="7"/>
      <c r="AQ26" s="6">
        <v>2604</v>
      </c>
      <c r="AR26" s="7"/>
      <c r="AS26" s="6">
        <f>ROUND((AO26-AQ26),5)</f>
        <v>6165.29</v>
      </c>
      <c r="AT26" s="7"/>
      <c r="AU26" s="39">
        <f>ROUND(IF(AQ26=0, IF(AO26=0, 0, 1), AO26/AQ26),5)</f>
        <v>3.3676200000000001</v>
      </c>
      <c r="AV26" s="7"/>
      <c r="AW26" s="6">
        <v>8235.19</v>
      </c>
      <c r="AX26" s="7"/>
      <c r="AY26" s="6">
        <v>2604</v>
      </c>
      <c r="AZ26" s="7"/>
      <c r="BA26" s="6">
        <f>ROUND((AW26-AY26),5)</f>
        <v>5631.19</v>
      </c>
      <c r="BB26" s="7"/>
      <c r="BC26" s="39">
        <f>ROUND(IF(AY26=0, IF(AW26=0, 0, 1), AW26/AY26),5)</f>
        <v>3.1625200000000002</v>
      </c>
      <c r="BD26" s="7"/>
      <c r="BE26" s="6">
        <v>0</v>
      </c>
      <c r="BF26" s="7"/>
      <c r="BG26" s="6">
        <v>2604</v>
      </c>
      <c r="BH26" s="7"/>
      <c r="BI26" s="6">
        <f>ROUND((BE26-BG26),5)</f>
        <v>-2604</v>
      </c>
      <c r="BJ26" s="7"/>
      <c r="BK26" s="39">
        <f>ROUND(IF(BG26=0, IF(BE26=0, 0, 1), BE26/BG26),5)</f>
        <v>0</v>
      </c>
      <c r="BL26" s="7"/>
      <c r="BM26" s="6">
        <v>0</v>
      </c>
      <c r="BN26" s="7"/>
      <c r="BO26" s="6">
        <v>2604</v>
      </c>
      <c r="BP26" s="7"/>
      <c r="BQ26" s="6">
        <f>ROUND((BM26-BO26),5)</f>
        <v>-2604</v>
      </c>
      <c r="BR26" s="7"/>
      <c r="BS26" s="39">
        <f>ROUND(IF(BO26=0, IF(BM26=0, 0, 1), BM26/BO26),5)</f>
        <v>0</v>
      </c>
      <c r="BT26" s="7"/>
      <c r="BU26" s="6">
        <v>0</v>
      </c>
      <c r="BV26" s="7"/>
      <c r="BW26" s="6">
        <v>2604</v>
      </c>
      <c r="BX26" s="7"/>
      <c r="BY26" s="6">
        <f>ROUND((BU26-BW26),5)</f>
        <v>-2604</v>
      </c>
      <c r="BZ26" s="7"/>
      <c r="CA26" s="39">
        <f>ROUND(IF(BW26=0, IF(BU26=0, 0, 1), BU26/BW26),5)</f>
        <v>0</v>
      </c>
      <c r="CB26" s="7"/>
      <c r="CC26" s="6">
        <v>0</v>
      </c>
      <c r="CD26" s="7"/>
      <c r="CE26" s="6">
        <v>2604</v>
      </c>
      <c r="CF26" s="7"/>
      <c r="CG26" s="6">
        <f>ROUND((CC26-CE26),5)</f>
        <v>-2604</v>
      </c>
      <c r="CH26" s="7"/>
      <c r="CI26" s="39">
        <f>ROUND(IF(CE26=0, IF(CC26=0, 0, 1), CC26/CE26),5)</f>
        <v>0</v>
      </c>
      <c r="CJ26" s="7"/>
      <c r="CK26" s="6">
        <f t="shared" ref="CK26:CK32" si="16">ROUND(I26+Q26+Y26+AG26+AO26+AW26+BE26+BM26+BU26+CC26,5)</f>
        <v>27196.55</v>
      </c>
      <c r="CL26" s="7"/>
      <c r="CM26" s="6">
        <f>ROUND(K26+S26+AA26+AI26+AQ26+AY26+BG26+BO26+BW26+CE26,5)</f>
        <v>26040</v>
      </c>
      <c r="CN26" s="7"/>
      <c r="CO26" s="6">
        <f>ROUND((CK26-CM26),5)</f>
        <v>1156.55</v>
      </c>
      <c r="CP26" s="7"/>
      <c r="CQ26" s="39">
        <f>ROUND(IF(CM26=0, IF(CK26=0, 0, 1), CK26/CM26),5)</f>
        <v>1.0444100000000001</v>
      </c>
      <c r="CR26" s="8"/>
    </row>
    <row r="27" spans="1:96" ht="18" x14ac:dyDescent="0.35">
      <c r="A27" s="5"/>
      <c r="B27" s="5"/>
      <c r="C27" s="5"/>
      <c r="D27" s="5"/>
      <c r="E27" s="5"/>
      <c r="F27" s="5"/>
      <c r="G27" s="5"/>
      <c r="H27" s="5" t="s">
        <v>174</v>
      </c>
      <c r="I27" s="6">
        <v>0</v>
      </c>
      <c r="J27" s="7"/>
      <c r="K27" s="6">
        <v>2604</v>
      </c>
      <c r="L27" s="7"/>
      <c r="M27" s="6">
        <f>ROUND((I27-K27),5)</f>
        <v>-2604</v>
      </c>
      <c r="N27" s="7"/>
      <c r="O27" s="39">
        <f>ROUND(IF(K27=0, IF(I27=0, 0, 1), I27/K27),5)</f>
        <v>0</v>
      </c>
      <c r="P27" s="7"/>
      <c r="Q27" s="6">
        <v>0</v>
      </c>
      <c r="R27" s="7"/>
      <c r="S27" s="6">
        <v>2604</v>
      </c>
      <c r="T27" s="7"/>
      <c r="U27" s="6">
        <f>ROUND((Q27-S27),5)</f>
        <v>-2604</v>
      </c>
      <c r="V27" s="7"/>
      <c r="W27" s="39">
        <f>ROUND(IF(S27=0, IF(Q27=0, 0, 1), Q27/S27),5)</f>
        <v>0</v>
      </c>
      <c r="X27" s="7"/>
      <c r="Y27" s="6">
        <v>0</v>
      </c>
      <c r="Z27" s="7"/>
      <c r="AA27" s="6">
        <v>2604</v>
      </c>
      <c r="AB27" s="7"/>
      <c r="AC27" s="6">
        <f>ROUND((Y27-AA27),5)</f>
        <v>-2604</v>
      </c>
      <c r="AD27" s="7"/>
      <c r="AE27" s="39">
        <f>ROUND(IF(AA27=0, IF(Y27=0, 0, 1), Y27/AA27),5)</f>
        <v>0</v>
      </c>
      <c r="AF27" s="7"/>
      <c r="AG27" s="6">
        <v>0</v>
      </c>
      <c r="AH27" s="7"/>
      <c r="AI27" s="6">
        <v>2604</v>
      </c>
      <c r="AJ27" s="7"/>
      <c r="AK27" s="6">
        <f>ROUND((AG27-AI27),5)</f>
        <v>-2604</v>
      </c>
      <c r="AL27" s="7"/>
      <c r="AM27" s="39">
        <f>ROUND(IF(AI27=0, IF(AG27=0, 0, 1), AG27/AI27),5)</f>
        <v>0</v>
      </c>
      <c r="AN27" s="7"/>
      <c r="AO27" s="6">
        <v>0</v>
      </c>
      <c r="AP27" s="7"/>
      <c r="AQ27" s="6">
        <v>2604</v>
      </c>
      <c r="AR27" s="7"/>
      <c r="AS27" s="6">
        <f>ROUND((AO27-AQ27),5)</f>
        <v>-2604</v>
      </c>
      <c r="AT27" s="7"/>
      <c r="AU27" s="39">
        <f>ROUND(IF(AQ27=0, IF(AO27=0, 0, 1), AO27/AQ27),5)</f>
        <v>0</v>
      </c>
      <c r="AV27" s="7"/>
      <c r="AW27" s="6">
        <v>0</v>
      </c>
      <c r="AX27" s="7"/>
      <c r="AY27" s="6">
        <v>2604</v>
      </c>
      <c r="AZ27" s="7"/>
      <c r="BA27" s="6">
        <f>ROUND((AW27-AY27),5)</f>
        <v>-2604</v>
      </c>
      <c r="BB27" s="7"/>
      <c r="BC27" s="39">
        <f>ROUND(IF(AY27=0, IF(AW27=0, 0, 1), AW27/AY27),5)</f>
        <v>0</v>
      </c>
      <c r="BD27" s="7"/>
      <c r="BE27" s="6">
        <v>0</v>
      </c>
      <c r="BF27" s="7"/>
      <c r="BG27" s="6">
        <v>2604</v>
      </c>
      <c r="BH27" s="7"/>
      <c r="BI27" s="6">
        <f>ROUND((BE27-BG27),5)</f>
        <v>-2604</v>
      </c>
      <c r="BJ27" s="7"/>
      <c r="BK27" s="39">
        <f>ROUND(IF(BG27=0, IF(BE27=0, 0, 1), BE27/BG27),5)</f>
        <v>0</v>
      </c>
      <c r="BL27" s="7"/>
      <c r="BM27" s="6">
        <v>0</v>
      </c>
      <c r="BN27" s="7"/>
      <c r="BO27" s="6">
        <v>2604</v>
      </c>
      <c r="BP27" s="7"/>
      <c r="BQ27" s="6">
        <f>ROUND((BM27-BO27),5)</f>
        <v>-2604</v>
      </c>
      <c r="BR27" s="7"/>
      <c r="BS27" s="39">
        <f>ROUND(IF(BO27=0, IF(BM27=0, 0, 1), BM27/BO27),5)</f>
        <v>0</v>
      </c>
      <c r="BT27" s="7"/>
      <c r="BU27" s="6">
        <v>0</v>
      </c>
      <c r="BV27" s="7"/>
      <c r="BW27" s="6">
        <v>2604</v>
      </c>
      <c r="BX27" s="7"/>
      <c r="BY27" s="6">
        <f>ROUND((BU27-BW27),5)</f>
        <v>-2604</v>
      </c>
      <c r="BZ27" s="7"/>
      <c r="CA27" s="39">
        <f>ROUND(IF(BW27=0, IF(BU27=0, 0, 1), BU27/BW27),5)</f>
        <v>0</v>
      </c>
      <c r="CB27" s="7"/>
      <c r="CC27" s="6">
        <v>0</v>
      </c>
      <c r="CD27" s="7"/>
      <c r="CE27" s="6">
        <v>2604</v>
      </c>
      <c r="CF27" s="7"/>
      <c r="CG27" s="6">
        <f>ROUND((CC27-CE27),5)</f>
        <v>-2604</v>
      </c>
      <c r="CH27" s="7"/>
      <c r="CI27" s="39">
        <f>ROUND(IF(CE27=0, IF(CC27=0, 0, 1), CC27/CE27),5)</f>
        <v>0</v>
      </c>
      <c r="CJ27" s="7"/>
      <c r="CK27" s="6">
        <f t="shared" si="16"/>
        <v>0</v>
      </c>
      <c r="CL27" s="7"/>
      <c r="CM27" s="6">
        <f>ROUND(K27+S27+AA27+AI27+AQ27+AY27+BG27+BO27+BW27+CE27,5)</f>
        <v>26040</v>
      </c>
      <c r="CN27" s="7"/>
      <c r="CO27" s="6">
        <f>ROUND((CK27-CM27),5)</f>
        <v>-26040</v>
      </c>
      <c r="CP27" s="7"/>
      <c r="CQ27" s="39">
        <f>ROUND(IF(CM27=0, IF(CK27=0, 0, 1), CK27/CM27),5)</f>
        <v>0</v>
      </c>
      <c r="CR27" s="8"/>
    </row>
    <row r="28" spans="1:96" ht="18.600000000000001" thickBot="1" x14ac:dyDescent="0.4">
      <c r="A28" s="5"/>
      <c r="B28" s="5"/>
      <c r="C28" s="5"/>
      <c r="D28" s="5"/>
      <c r="E28" s="5"/>
      <c r="F28" s="5"/>
      <c r="G28" s="5"/>
      <c r="H28" s="5" t="s">
        <v>175</v>
      </c>
      <c r="I28" s="9">
        <v>0</v>
      </c>
      <c r="J28" s="7"/>
      <c r="K28" s="9"/>
      <c r="L28" s="7"/>
      <c r="M28" s="9"/>
      <c r="N28" s="7"/>
      <c r="O28" s="40"/>
      <c r="P28" s="7"/>
      <c r="Q28" s="9">
        <v>0</v>
      </c>
      <c r="R28" s="7"/>
      <c r="S28" s="9"/>
      <c r="T28" s="7"/>
      <c r="U28" s="9"/>
      <c r="V28" s="7"/>
      <c r="W28" s="40"/>
      <c r="X28" s="7"/>
      <c r="Y28" s="9">
        <v>0</v>
      </c>
      <c r="Z28" s="7"/>
      <c r="AA28" s="9"/>
      <c r="AB28" s="7"/>
      <c r="AC28" s="9"/>
      <c r="AD28" s="7"/>
      <c r="AE28" s="40"/>
      <c r="AF28" s="7"/>
      <c r="AG28" s="9">
        <v>0</v>
      </c>
      <c r="AH28" s="7"/>
      <c r="AI28" s="9"/>
      <c r="AJ28" s="7"/>
      <c r="AK28" s="9"/>
      <c r="AL28" s="7"/>
      <c r="AM28" s="40"/>
      <c r="AN28" s="7"/>
      <c r="AO28" s="9">
        <v>0</v>
      </c>
      <c r="AP28" s="7"/>
      <c r="AQ28" s="9"/>
      <c r="AR28" s="7"/>
      <c r="AS28" s="9"/>
      <c r="AT28" s="7"/>
      <c r="AU28" s="40"/>
      <c r="AV28" s="7"/>
      <c r="AW28" s="9">
        <v>0</v>
      </c>
      <c r="AX28" s="7"/>
      <c r="AY28" s="9"/>
      <c r="AZ28" s="7"/>
      <c r="BA28" s="9"/>
      <c r="BB28" s="7"/>
      <c r="BC28" s="40"/>
      <c r="BD28" s="7"/>
      <c r="BE28" s="9">
        <v>7984.69</v>
      </c>
      <c r="BF28" s="7"/>
      <c r="BG28" s="9"/>
      <c r="BH28" s="7"/>
      <c r="BI28" s="9"/>
      <c r="BJ28" s="7"/>
      <c r="BK28" s="40"/>
      <c r="BL28" s="7"/>
      <c r="BM28" s="9">
        <v>4571.2</v>
      </c>
      <c r="BN28" s="7"/>
      <c r="BO28" s="9"/>
      <c r="BP28" s="7"/>
      <c r="BQ28" s="9"/>
      <c r="BR28" s="7"/>
      <c r="BS28" s="40"/>
      <c r="BT28" s="7"/>
      <c r="BU28" s="9">
        <v>5430.02</v>
      </c>
      <c r="BV28" s="7"/>
      <c r="BW28" s="9"/>
      <c r="BX28" s="7"/>
      <c r="BY28" s="9"/>
      <c r="BZ28" s="7"/>
      <c r="CA28" s="40"/>
      <c r="CB28" s="7"/>
      <c r="CC28" s="9">
        <v>0</v>
      </c>
      <c r="CD28" s="7"/>
      <c r="CE28" s="9"/>
      <c r="CF28" s="7"/>
      <c r="CG28" s="9"/>
      <c r="CH28" s="7"/>
      <c r="CI28" s="40"/>
      <c r="CJ28" s="7"/>
      <c r="CK28" s="9">
        <f t="shared" si="16"/>
        <v>17985.91</v>
      </c>
      <c r="CL28" s="7"/>
      <c r="CM28" s="9"/>
      <c r="CN28" s="7"/>
      <c r="CO28" s="9"/>
      <c r="CP28" s="7"/>
      <c r="CQ28" s="40"/>
      <c r="CR28" s="8"/>
    </row>
    <row r="29" spans="1:96" ht="18" x14ac:dyDescent="0.35">
      <c r="A29" s="5"/>
      <c r="B29" s="5"/>
      <c r="C29" s="5"/>
      <c r="D29" s="5"/>
      <c r="E29" s="5"/>
      <c r="F29" s="5"/>
      <c r="G29" s="5" t="s">
        <v>176</v>
      </c>
      <c r="H29" s="5"/>
      <c r="I29" s="6">
        <f>ROUND(SUM(I25:I28),5)</f>
        <v>0</v>
      </c>
      <c r="J29" s="7"/>
      <c r="K29" s="6">
        <f>ROUND(SUM(K25:K28),5)</f>
        <v>5208</v>
      </c>
      <c r="L29" s="7"/>
      <c r="M29" s="6">
        <f>ROUND((I29-K29),5)</f>
        <v>-5208</v>
      </c>
      <c r="N29" s="7"/>
      <c r="O29" s="39">
        <f>ROUND(IF(K29=0, IF(I29=0, 0, 1), I29/K29),5)</f>
        <v>0</v>
      </c>
      <c r="P29" s="7"/>
      <c r="Q29" s="6">
        <f>ROUND(SUM(Q25:Q28),5)</f>
        <v>0</v>
      </c>
      <c r="R29" s="7"/>
      <c r="S29" s="6">
        <f>ROUND(SUM(S25:S28),5)</f>
        <v>5208</v>
      </c>
      <c r="T29" s="7"/>
      <c r="U29" s="6">
        <f>ROUND((Q29-S29),5)</f>
        <v>-5208</v>
      </c>
      <c r="V29" s="7"/>
      <c r="W29" s="39">
        <f>ROUND(IF(S29=0, IF(Q29=0, 0, 1), Q29/S29),5)</f>
        <v>0</v>
      </c>
      <c r="X29" s="7"/>
      <c r="Y29" s="6">
        <f>ROUND(SUM(Y25:Y28),5)</f>
        <v>10192.07</v>
      </c>
      <c r="Z29" s="7"/>
      <c r="AA29" s="6">
        <f>ROUND(SUM(AA25:AA28),5)</f>
        <v>5208</v>
      </c>
      <c r="AB29" s="7"/>
      <c r="AC29" s="6">
        <f>ROUND((Y29-AA29),5)</f>
        <v>4984.07</v>
      </c>
      <c r="AD29" s="7"/>
      <c r="AE29" s="39">
        <f>ROUND(IF(AA29=0, IF(Y29=0, 0, 1), Y29/AA29),5)</f>
        <v>1.9570000000000001</v>
      </c>
      <c r="AF29" s="7"/>
      <c r="AG29" s="6">
        <f>ROUND(SUM(AG25:AG28),5)</f>
        <v>0</v>
      </c>
      <c r="AH29" s="7"/>
      <c r="AI29" s="6">
        <f>ROUND(SUM(AI25:AI28),5)</f>
        <v>5208</v>
      </c>
      <c r="AJ29" s="7"/>
      <c r="AK29" s="6">
        <f>ROUND((AG29-AI29),5)</f>
        <v>-5208</v>
      </c>
      <c r="AL29" s="7"/>
      <c r="AM29" s="39">
        <f>ROUND(IF(AI29=0, IF(AG29=0, 0, 1), AG29/AI29),5)</f>
        <v>0</v>
      </c>
      <c r="AN29" s="7"/>
      <c r="AO29" s="6">
        <f>ROUND(SUM(AO25:AO28),5)</f>
        <v>8769.2900000000009</v>
      </c>
      <c r="AP29" s="7"/>
      <c r="AQ29" s="6">
        <f>ROUND(SUM(AQ25:AQ28),5)</f>
        <v>5208</v>
      </c>
      <c r="AR29" s="7"/>
      <c r="AS29" s="6">
        <f>ROUND((AO29-AQ29),5)</f>
        <v>3561.29</v>
      </c>
      <c r="AT29" s="7"/>
      <c r="AU29" s="39">
        <f>ROUND(IF(AQ29=0, IF(AO29=0, 0, 1), AO29/AQ29),5)</f>
        <v>1.68381</v>
      </c>
      <c r="AV29" s="7"/>
      <c r="AW29" s="6">
        <f>ROUND(SUM(AW25:AW28),5)</f>
        <v>8235.19</v>
      </c>
      <c r="AX29" s="7"/>
      <c r="AY29" s="6">
        <f>ROUND(SUM(AY25:AY28),5)</f>
        <v>5208</v>
      </c>
      <c r="AZ29" s="7"/>
      <c r="BA29" s="6">
        <f>ROUND((AW29-AY29),5)</f>
        <v>3027.19</v>
      </c>
      <c r="BB29" s="7"/>
      <c r="BC29" s="39">
        <f>ROUND(IF(AY29=0, IF(AW29=0, 0, 1), AW29/AY29),5)</f>
        <v>1.5812600000000001</v>
      </c>
      <c r="BD29" s="7"/>
      <c r="BE29" s="6">
        <f>ROUND(SUM(BE25:BE28),5)</f>
        <v>7984.69</v>
      </c>
      <c r="BF29" s="7"/>
      <c r="BG29" s="6">
        <f>ROUND(SUM(BG25:BG28),5)</f>
        <v>5208</v>
      </c>
      <c r="BH29" s="7"/>
      <c r="BI29" s="6">
        <f>ROUND((BE29-BG29),5)</f>
        <v>2776.69</v>
      </c>
      <c r="BJ29" s="7"/>
      <c r="BK29" s="39">
        <f>ROUND(IF(BG29=0, IF(BE29=0, 0, 1), BE29/BG29),5)</f>
        <v>1.5331600000000001</v>
      </c>
      <c r="BL29" s="7"/>
      <c r="BM29" s="6">
        <f>ROUND(SUM(BM25:BM28),5)</f>
        <v>4571.2</v>
      </c>
      <c r="BN29" s="7"/>
      <c r="BO29" s="6">
        <f>ROUND(SUM(BO25:BO28),5)</f>
        <v>5208</v>
      </c>
      <c r="BP29" s="7"/>
      <c r="BQ29" s="6">
        <f>ROUND((BM29-BO29),5)</f>
        <v>-636.79999999999995</v>
      </c>
      <c r="BR29" s="7"/>
      <c r="BS29" s="39">
        <f>ROUND(IF(BO29=0, IF(BM29=0, 0, 1), BM29/BO29),5)</f>
        <v>0.87773000000000001</v>
      </c>
      <c r="BT29" s="7"/>
      <c r="BU29" s="6">
        <f>ROUND(SUM(BU25:BU28),5)</f>
        <v>5430.02</v>
      </c>
      <c r="BV29" s="7"/>
      <c r="BW29" s="6">
        <f>ROUND(SUM(BW25:BW28),5)</f>
        <v>5208</v>
      </c>
      <c r="BX29" s="7"/>
      <c r="BY29" s="6">
        <f>ROUND((BU29-BW29),5)</f>
        <v>222.02</v>
      </c>
      <c r="BZ29" s="7"/>
      <c r="CA29" s="39">
        <f>ROUND(IF(BW29=0, IF(BU29=0, 0, 1), BU29/BW29),5)</f>
        <v>1.0426299999999999</v>
      </c>
      <c r="CB29" s="7"/>
      <c r="CC29" s="6">
        <f>ROUND(SUM(CC25:CC28),5)</f>
        <v>0</v>
      </c>
      <c r="CD29" s="7"/>
      <c r="CE29" s="6">
        <f>ROUND(SUM(CE25:CE28),5)</f>
        <v>5208</v>
      </c>
      <c r="CF29" s="7"/>
      <c r="CG29" s="6">
        <f>ROUND((CC29-CE29),5)</f>
        <v>-5208</v>
      </c>
      <c r="CH29" s="7"/>
      <c r="CI29" s="39">
        <f>ROUND(IF(CE29=0, IF(CC29=0, 0, 1), CC29/CE29),5)</f>
        <v>0</v>
      </c>
      <c r="CJ29" s="7"/>
      <c r="CK29" s="6">
        <f t="shared" si="16"/>
        <v>45182.46</v>
      </c>
      <c r="CL29" s="7"/>
      <c r="CM29" s="6">
        <f>ROUND(K29+S29+AA29+AI29+AQ29+AY29+BG29+BO29+BW29+CE29,5)</f>
        <v>52080</v>
      </c>
      <c r="CN29" s="7"/>
      <c r="CO29" s="6">
        <f>ROUND((CK29-CM29),5)</f>
        <v>-6897.54</v>
      </c>
      <c r="CP29" s="7"/>
      <c r="CQ29" s="39">
        <f>ROUND(IF(CM29=0, IF(CK29=0, 0, 1), CK29/CM29),5)</f>
        <v>0.86756</v>
      </c>
      <c r="CR29" s="8"/>
    </row>
    <row r="30" spans="1:96" ht="18" x14ac:dyDescent="0.35">
      <c r="A30" s="5"/>
      <c r="B30" s="5"/>
      <c r="C30" s="5"/>
      <c r="D30" s="5"/>
      <c r="E30" s="5"/>
      <c r="F30" s="5"/>
      <c r="G30" s="5" t="s">
        <v>177</v>
      </c>
      <c r="H30" s="5"/>
      <c r="I30" s="6">
        <v>0</v>
      </c>
      <c r="J30" s="7"/>
      <c r="K30" s="6">
        <v>5208</v>
      </c>
      <c r="L30" s="7"/>
      <c r="M30" s="6">
        <f>ROUND((I30-K30),5)</f>
        <v>-5208</v>
      </c>
      <c r="N30" s="7"/>
      <c r="O30" s="39">
        <f>ROUND(IF(K30=0, IF(I30=0, 0, 1), I30/K30),5)</f>
        <v>0</v>
      </c>
      <c r="P30" s="7"/>
      <c r="Q30" s="6">
        <v>0</v>
      </c>
      <c r="R30" s="7"/>
      <c r="S30" s="6">
        <v>5208</v>
      </c>
      <c r="T30" s="7"/>
      <c r="U30" s="6">
        <f>ROUND((Q30-S30),5)</f>
        <v>-5208</v>
      </c>
      <c r="V30" s="7"/>
      <c r="W30" s="39">
        <f>ROUND(IF(S30=0, IF(Q30=0, 0, 1), Q30/S30),5)</f>
        <v>0</v>
      </c>
      <c r="X30" s="7"/>
      <c r="Y30" s="6">
        <v>1507.52</v>
      </c>
      <c r="Z30" s="7"/>
      <c r="AA30" s="6">
        <v>5208</v>
      </c>
      <c r="AB30" s="7"/>
      <c r="AC30" s="6">
        <f>ROUND((Y30-AA30),5)</f>
        <v>-3700.48</v>
      </c>
      <c r="AD30" s="7"/>
      <c r="AE30" s="39">
        <f>ROUND(IF(AA30=0, IF(Y30=0, 0, 1), Y30/AA30),5)</f>
        <v>0.28946</v>
      </c>
      <c r="AF30" s="7"/>
      <c r="AG30" s="6">
        <v>15485.74</v>
      </c>
      <c r="AH30" s="7"/>
      <c r="AI30" s="6">
        <v>5208</v>
      </c>
      <c r="AJ30" s="7"/>
      <c r="AK30" s="6">
        <f>ROUND((AG30-AI30),5)</f>
        <v>10277.74</v>
      </c>
      <c r="AL30" s="7"/>
      <c r="AM30" s="39">
        <f>ROUND(IF(AI30=0, IF(AG30=0, 0, 1), AG30/AI30),5)</f>
        <v>2.9734500000000001</v>
      </c>
      <c r="AN30" s="7"/>
      <c r="AO30" s="6">
        <v>93.68</v>
      </c>
      <c r="AP30" s="7"/>
      <c r="AQ30" s="6">
        <v>5208</v>
      </c>
      <c r="AR30" s="7"/>
      <c r="AS30" s="6">
        <f>ROUND((AO30-AQ30),5)</f>
        <v>-5114.32</v>
      </c>
      <c r="AT30" s="7"/>
      <c r="AU30" s="39">
        <f>ROUND(IF(AQ30=0, IF(AO30=0, 0, 1), AO30/AQ30),5)</f>
        <v>1.7989999999999999E-2</v>
      </c>
      <c r="AV30" s="7"/>
      <c r="AW30" s="6">
        <v>10861.1</v>
      </c>
      <c r="AX30" s="7"/>
      <c r="AY30" s="6">
        <v>5208</v>
      </c>
      <c r="AZ30" s="7"/>
      <c r="BA30" s="6">
        <f>ROUND((AW30-AY30),5)</f>
        <v>5653.1</v>
      </c>
      <c r="BB30" s="7"/>
      <c r="BC30" s="39">
        <f>ROUND(IF(AY30=0, IF(AW30=0, 0, 1), AW30/AY30),5)</f>
        <v>2.0854599999999999</v>
      </c>
      <c r="BD30" s="7"/>
      <c r="BE30" s="6">
        <v>187.16</v>
      </c>
      <c r="BF30" s="7"/>
      <c r="BG30" s="6">
        <v>5208</v>
      </c>
      <c r="BH30" s="7"/>
      <c r="BI30" s="6">
        <f>ROUND((BE30-BG30),5)</f>
        <v>-5020.84</v>
      </c>
      <c r="BJ30" s="7"/>
      <c r="BK30" s="39">
        <f>ROUND(IF(BG30=0, IF(BE30=0, 0, 1), BE30/BG30),5)</f>
        <v>3.594E-2</v>
      </c>
      <c r="BL30" s="7"/>
      <c r="BM30" s="6">
        <v>0</v>
      </c>
      <c r="BN30" s="7"/>
      <c r="BO30" s="6">
        <v>5208</v>
      </c>
      <c r="BP30" s="7"/>
      <c r="BQ30" s="6">
        <f>ROUND((BM30-BO30),5)</f>
        <v>-5208</v>
      </c>
      <c r="BR30" s="7"/>
      <c r="BS30" s="39">
        <f>ROUND(IF(BO30=0, IF(BM30=0, 0, 1), BM30/BO30),5)</f>
        <v>0</v>
      </c>
      <c r="BT30" s="7"/>
      <c r="BU30" s="6">
        <v>93.48</v>
      </c>
      <c r="BV30" s="7"/>
      <c r="BW30" s="6">
        <v>5209</v>
      </c>
      <c r="BX30" s="7"/>
      <c r="BY30" s="6">
        <f>ROUND((BU30-BW30),5)</f>
        <v>-5115.5200000000004</v>
      </c>
      <c r="BZ30" s="7"/>
      <c r="CA30" s="39">
        <f>ROUND(IF(BW30=0, IF(BU30=0, 0, 1), BU30/BW30),5)</f>
        <v>1.7950000000000001E-2</v>
      </c>
      <c r="CB30" s="7"/>
      <c r="CC30" s="6">
        <v>0</v>
      </c>
      <c r="CD30" s="7"/>
      <c r="CE30" s="6">
        <v>5209</v>
      </c>
      <c r="CF30" s="7"/>
      <c r="CG30" s="6">
        <f>ROUND((CC30-CE30),5)</f>
        <v>-5209</v>
      </c>
      <c r="CH30" s="7"/>
      <c r="CI30" s="39">
        <f>ROUND(IF(CE30=0, IF(CC30=0, 0, 1), CC30/CE30),5)</f>
        <v>0</v>
      </c>
      <c r="CJ30" s="7"/>
      <c r="CK30" s="6">
        <f t="shared" si="16"/>
        <v>28228.68</v>
      </c>
      <c r="CL30" s="7"/>
      <c r="CM30" s="6">
        <f>ROUND(K30+S30+AA30+AI30+AQ30+AY30+BG30+BO30+BW30+CE30,5)</f>
        <v>52082</v>
      </c>
      <c r="CN30" s="7"/>
      <c r="CO30" s="6">
        <f>ROUND((CK30-CM30),5)</f>
        <v>-23853.32</v>
      </c>
      <c r="CP30" s="7"/>
      <c r="CQ30" s="39">
        <f>ROUND(IF(CM30=0, IF(CK30=0, 0, 1), CK30/CM30),5)</f>
        <v>0.54200000000000004</v>
      </c>
      <c r="CR30" s="8"/>
    </row>
    <row r="31" spans="1:96" ht="18" x14ac:dyDescent="0.35">
      <c r="A31" s="5"/>
      <c r="B31" s="5"/>
      <c r="C31" s="5"/>
      <c r="D31" s="5"/>
      <c r="E31" s="5"/>
      <c r="F31" s="5"/>
      <c r="G31" s="5" t="s">
        <v>178</v>
      </c>
      <c r="H31" s="5"/>
      <c r="I31" s="6">
        <v>0</v>
      </c>
      <c r="J31" s="7"/>
      <c r="K31" s="6">
        <v>5208</v>
      </c>
      <c r="L31" s="7"/>
      <c r="M31" s="6">
        <f>ROUND((I31-K31),5)</f>
        <v>-5208</v>
      </c>
      <c r="N31" s="7"/>
      <c r="O31" s="39">
        <f>ROUND(IF(K31=0, IF(I31=0, 0, 1), I31/K31),5)</f>
        <v>0</v>
      </c>
      <c r="P31" s="7"/>
      <c r="Q31" s="6">
        <v>0</v>
      </c>
      <c r="R31" s="7"/>
      <c r="S31" s="6">
        <v>5208</v>
      </c>
      <c r="T31" s="7"/>
      <c r="U31" s="6">
        <f>ROUND((Q31-S31),5)</f>
        <v>-5208</v>
      </c>
      <c r="V31" s="7"/>
      <c r="W31" s="39">
        <f>ROUND(IF(S31=0, IF(Q31=0, 0, 1), Q31/S31),5)</f>
        <v>0</v>
      </c>
      <c r="X31" s="7"/>
      <c r="Y31" s="6">
        <v>8178.3</v>
      </c>
      <c r="Z31" s="7"/>
      <c r="AA31" s="6">
        <v>5208</v>
      </c>
      <c r="AB31" s="7"/>
      <c r="AC31" s="6">
        <f>ROUND((Y31-AA31),5)</f>
        <v>2970.3</v>
      </c>
      <c r="AD31" s="7"/>
      <c r="AE31" s="39">
        <f>ROUND(IF(AA31=0, IF(Y31=0, 0, 1), Y31/AA31),5)</f>
        <v>1.57033</v>
      </c>
      <c r="AF31" s="7"/>
      <c r="AG31" s="6">
        <v>0</v>
      </c>
      <c r="AH31" s="7"/>
      <c r="AI31" s="6">
        <v>5208</v>
      </c>
      <c r="AJ31" s="7"/>
      <c r="AK31" s="6">
        <f>ROUND((AG31-AI31),5)</f>
        <v>-5208</v>
      </c>
      <c r="AL31" s="7"/>
      <c r="AM31" s="39">
        <f>ROUND(IF(AI31=0, IF(AG31=0, 0, 1), AG31/AI31),5)</f>
        <v>0</v>
      </c>
      <c r="AN31" s="7"/>
      <c r="AO31" s="6">
        <v>8775.83</v>
      </c>
      <c r="AP31" s="7"/>
      <c r="AQ31" s="6">
        <v>5208</v>
      </c>
      <c r="AR31" s="7"/>
      <c r="AS31" s="6">
        <f>ROUND((AO31-AQ31),5)</f>
        <v>3567.83</v>
      </c>
      <c r="AT31" s="7"/>
      <c r="AU31" s="39">
        <f>ROUND(IF(AQ31=0, IF(AO31=0, 0, 1), AO31/AQ31),5)</f>
        <v>1.6850700000000001</v>
      </c>
      <c r="AV31" s="7"/>
      <c r="AW31" s="6">
        <v>5002.57</v>
      </c>
      <c r="AX31" s="7"/>
      <c r="AY31" s="6">
        <v>5208</v>
      </c>
      <c r="AZ31" s="7"/>
      <c r="BA31" s="6">
        <f>ROUND((AW31-AY31),5)</f>
        <v>-205.43</v>
      </c>
      <c r="BB31" s="7"/>
      <c r="BC31" s="39">
        <f>ROUND(IF(AY31=0, IF(AW31=0, 0, 1), AW31/AY31),5)</f>
        <v>0.96055000000000001</v>
      </c>
      <c r="BD31" s="7"/>
      <c r="BE31" s="6">
        <v>5652.59</v>
      </c>
      <c r="BF31" s="7"/>
      <c r="BG31" s="6">
        <v>5208</v>
      </c>
      <c r="BH31" s="7"/>
      <c r="BI31" s="6">
        <f>ROUND((BE31-BG31),5)</f>
        <v>444.59</v>
      </c>
      <c r="BJ31" s="7"/>
      <c r="BK31" s="39">
        <f>ROUND(IF(BG31=0, IF(BE31=0, 0, 1), BE31/BG31),5)</f>
        <v>1.0853699999999999</v>
      </c>
      <c r="BL31" s="7"/>
      <c r="BM31" s="6">
        <v>8019.91</v>
      </c>
      <c r="BN31" s="7"/>
      <c r="BO31" s="6">
        <v>5208</v>
      </c>
      <c r="BP31" s="7"/>
      <c r="BQ31" s="6">
        <f>ROUND((BM31-BO31),5)</f>
        <v>2811.91</v>
      </c>
      <c r="BR31" s="7"/>
      <c r="BS31" s="39">
        <f>ROUND(IF(BO31=0, IF(BM31=0, 0, 1), BM31/BO31),5)</f>
        <v>1.53992</v>
      </c>
      <c r="BT31" s="7"/>
      <c r="BU31" s="6">
        <v>3745.38</v>
      </c>
      <c r="BV31" s="7"/>
      <c r="BW31" s="6">
        <v>5209</v>
      </c>
      <c r="BX31" s="7"/>
      <c r="BY31" s="6">
        <f>ROUND((BU31-BW31),5)</f>
        <v>-1463.62</v>
      </c>
      <c r="BZ31" s="7"/>
      <c r="CA31" s="39">
        <f>ROUND(IF(BW31=0, IF(BU31=0, 0, 1), BU31/BW31),5)</f>
        <v>0.71901999999999999</v>
      </c>
      <c r="CB31" s="7"/>
      <c r="CC31" s="6">
        <v>0</v>
      </c>
      <c r="CD31" s="7"/>
      <c r="CE31" s="6">
        <v>5209</v>
      </c>
      <c r="CF31" s="7"/>
      <c r="CG31" s="6">
        <f>ROUND((CC31-CE31),5)</f>
        <v>-5209</v>
      </c>
      <c r="CH31" s="7"/>
      <c r="CI31" s="39">
        <f>ROUND(IF(CE31=0, IF(CC31=0, 0, 1), CC31/CE31),5)</f>
        <v>0</v>
      </c>
      <c r="CJ31" s="7"/>
      <c r="CK31" s="6">
        <f t="shared" si="16"/>
        <v>39374.58</v>
      </c>
      <c r="CL31" s="7"/>
      <c r="CM31" s="6">
        <f>ROUND(K31+S31+AA31+AI31+AQ31+AY31+BG31+BO31+BW31+CE31,5)</f>
        <v>52082</v>
      </c>
      <c r="CN31" s="7"/>
      <c r="CO31" s="6">
        <f>ROUND((CK31-CM31),5)</f>
        <v>-12707.42</v>
      </c>
      <c r="CP31" s="7"/>
      <c r="CQ31" s="39">
        <f>ROUND(IF(CM31=0, IF(CK31=0, 0, 1), CK31/CM31),5)</f>
        <v>0.75600999999999996</v>
      </c>
      <c r="CR31" s="8"/>
    </row>
    <row r="32" spans="1:96" ht="18" x14ac:dyDescent="0.35">
      <c r="A32" s="5"/>
      <c r="B32" s="5"/>
      <c r="C32" s="5"/>
      <c r="D32" s="5"/>
      <c r="E32" s="5"/>
      <c r="F32" s="5"/>
      <c r="G32" s="5" t="s">
        <v>179</v>
      </c>
      <c r="H32" s="5"/>
      <c r="I32" s="6">
        <v>0</v>
      </c>
      <c r="J32" s="7"/>
      <c r="K32" s="6">
        <v>0</v>
      </c>
      <c r="L32" s="7"/>
      <c r="M32" s="6">
        <f>ROUND((I32-K32),5)</f>
        <v>0</v>
      </c>
      <c r="N32" s="7"/>
      <c r="O32" s="39">
        <f>ROUND(IF(K32=0, IF(I32=0, 0, 1), I32/K32),5)</f>
        <v>0</v>
      </c>
      <c r="P32" s="7"/>
      <c r="Q32" s="6">
        <v>0</v>
      </c>
      <c r="R32" s="7"/>
      <c r="S32" s="6">
        <v>0</v>
      </c>
      <c r="T32" s="7"/>
      <c r="U32" s="6">
        <f>ROUND((Q32-S32),5)</f>
        <v>0</v>
      </c>
      <c r="V32" s="7"/>
      <c r="W32" s="39">
        <f>ROUND(IF(S32=0, IF(Q32=0, 0, 1), Q32/S32),5)</f>
        <v>0</v>
      </c>
      <c r="X32" s="7"/>
      <c r="Y32" s="6">
        <v>0</v>
      </c>
      <c r="Z32" s="7"/>
      <c r="AA32" s="6">
        <v>5000</v>
      </c>
      <c r="AB32" s="7"/>
      <c r="AC32" s="6">
        <f>ROUND((Y32-AA32),5)</f>
        <v>-5000</v>
      </c>
      <c r="AD32" s="7"/>
      <c r="AE32" s="39">
        <f>ROUND(IF(AA32=0, IF(Y32=0, 0, 1), Y32/AA32),5)</f>
        <v>0</v>
      </c>
      <c r="AF32" s="7"/>
      <c r="AG32" s="6">
        <v>0</v>
      </c>
      <c r="AH32" s="7"/>
      <c r="AI32" s="6">
        <v>0</v>
      </c>
      <c r="AJ32" s="7"/>
      <c r="AK32" s="6">
        <f>ROUND((AG32-AI32),5)</f>
        <v>0</v>
      </c>
      <c r="AL32" s="7"/>
      <c r="AM32" s="39">
        <f>ROUND(IF(AI32=0, IF(AG32=0, 0, 1), AG32/AI32),5)</f>
        <v>0</v>
      </c>
      <c r="AN32" s="7"/>
      <c r="AO32" s="6">
        <v>0</v>
      </c>
      <c r="AP32" s="7"/>
      <c r="AQ32" s="6">
        <v>0</v>
      </c>
      <c r="AR32" s="7"/>
      <c r="AS32" s="6">
        <f>ROUND((AO32-AQ32),5)</f>
        <v>0</v>
      </c>
      <c r="AT32" s="7"/>
      <c r="AU32" s="39">
        <f>ROUND(IF(AQ32=0, IF(AO32=0, 0, 1), AO32/AQ32),5)</f>
        <v>0</v>
      </c>
      <c r="AV32" s="7"/>
      <c r="AW32" s="6">
        <v>0</v>
      </c>
      <c r="AX32" s="7"/>
      <c r="AY32" s="6">
        <v>0</v>
      </c>
      <c r="AZ32" s="7"/>
      <c r="BA32" s="6">
        <f>ROUND((AW32-AY32),5)</f>
        <v>0</v>
      </c>
      <c r="BB32" s="7"/>
      <c r="BC32" s="39">
        <f>ROUND(IF(AY32=0, IF(AW32=0, 0, 1), AW32/AY32),5)</f>
        <v>0</v>
      </c>
      <c r="BD32" s="7"/>
      <c r="BE32" s="6">
        <v>0</v>
      </c>
      <c r="BF32" s="7"/>
      <c r="BG32" s="6"/>
      <c r="BH32" s="7"/>
      <c r="BI32" s="6"/>
      <c r="BJ32" s="7"/>
      <c r="BK32" s="39"/>
      <c r="BL32" s="7"/>
      <c r="BM32" s="6">
        <v>0</v>
      </c>
      <c r="BN32" s="7"/>
      <c r="BO32" s="6"/>
      <c r="BP32" s="7"/>
      <c r="BQ32" s="6"/>
      <c r="BR32" s="7"/>
      <c r="BS32" s="39"/>
      <c r="BT32" s="7"/>
      <c r="BU32" s="6">
        <v>0</v>
      </c>
      <c r="BV32" s="7"/>
      <c r="BW32" s="6"/>
      <c r="BX32" s="7"/>
      <c r="BY32" s="6"/>
      <c r="BZ32" s="7"/>
      <c r="CA32" s="39"/>
      <c r="CB32" s="7"/>
      <c r="CC32" s="6">
        <v>0</v>
      </c>
      <c r="CD32" s="7"/>
      <c r="CE32" s="6"/>
      <c r="CF32" s="7"/>
      <c r="CG32" s="6"/>
      <c r="CH32" s="7"/>
      <c r="CI32" s="39"/>
      <c r="CJ32" s="7"/>
      <c r="CK32" s="6">
        <f t="shared" si="16"/>
        <v>0</v>
      </c>
      <c r="CL32" s="7"/>
      <c r="CM32" s="6">
        <f>ROUND(K32+S32+AA32+AI32+AQ32+AY32+BG32+BO32+BW32+CE32,5)</f>
        <v>5000</v>
      </c>
      <c r="CN32" s="7"/>
      <c r="CO32" s="6">
        <f>ROUND((CK32-CM32),5)</f>
        <v>-5000</v>
      </c>
      <c r="CP32" s="7"/>
      <c r="CQ32" s="39">
        <f>ROUND(IF(CM32=0, IF(CK32=0, 0, 1), CK32/CM32),5)</f>
        <v>0</v>
      </c>
      <c r="CR32" s="8"/>
    </row>
    <row r="33" spans="1:96" ht="18" x14ac:dyDescent="0.35">
      <c r="A33" s="5"/>
      <c r="B33" s="5"/>
      <c r="C33" s="5"/>
      <c r="D33" s="5"/>
      <c r="E33" s="5"/>
      <c r="F33" s="5"/>
      <c r="G33" s="5" t="s">
        <v>180</v>
      </c>
      <c r="H33" s="5"/>
      <c r="I33" s="6"/>
      <c r="J33" s="7"/>
      <c r="K33" s="6"/>
      <c r="L33" s="7"/>
      <c r="M33" s="6"/>
      <c r="N33" s="7"/>
      <c r="O33" s="39"/>
      <c r="P33" s="7"/>
      <c r="Q33" s="6"/>
      <c r="R33" s="7"/>
      <c r="S33" s="6"/>
      <c r="T33" s="7"/>
      <c r="U33" s="6"/>
      <c r="V33" s="7"/>
      <c r="W33" s="39"/>
      <c r="X33" s="7"/>
      <c r="Y33" s="6"/>
      <c r="Z33" s="7"/>
      <c r="AA33" s="6"/>
      <c r="AB33" s="7"/>
      <c r="AC33" s="6"/>
      <c r="AD33" s="7"/>
      <c r="AE33" s="39"/>
      <c r="AF33" s="7"/>
      <c r="AG33" s="6"/>
      <c r="AH33" s="7"/>
      <c r="AI33" s="6"/>
      <c r="AJ33" s="7"/>
      <c r="AK33" s="6"/>
      <c r="AL33" s="7"/>
      <c r="AM33" s="39"/>
      <c r="AN33" s="7"/>
      <c r="AO33" s="6"/>
      <c r="AP33" s="7"/>
      <c r="AQ33" s="6"/>
      <c r="AR33" s="7"/>
      <c r="AS33" s="6"/>
      <c r="AT33" s="7"/>
      <c r="AU33" s="39"/>
      <c r="AV33" s="7"/>
      <c r="AW33" s="6"/>
      <c r="AX33" s="7"/>
      <c r="AY33" s="6"/>
      <c r="AZ33" s="7"/>
      <c r="BA33" s="6"/>
      <c r="BB33" s="7"/>
      <c r="BC33" s="39"/>
      <c r="BD33" s="7"/>
      <c r="BE33" s="6"/>
      <c r="BF33" s="7"/>
      <c r="BG33" s="6"/>
      <c r="BH33" s="7"/>
      <c r="BI33" s="6"/>
      <c r="BJ33" s="7"/>
      <c r="BK33" s="39"/>
      <c r="BL33" s="7"/>
      <c r="BM33" s="6"/>
      <c r="BN33" s="7"/>
      <c r="BO33" s="6"/>
      <c r="BP33" s="7"/>
      <c r="BQ33" s="6"/>
      <c r="BR33" s="7"/>
      <c r="BS33" s="39"/>
      <c r="BT33" s="7"/>
      <c r="BU33" s="6"/>
      <c r="BV33" s="7"/>
      <c r="BW33" s="6"/>
      <c r="BX33" s="7"/>
      <c r="BY33" s="6"/>
      <c r="BZ33" s="7"/>
      <c r="CA33" s="39"/>
      <c r="CB33" s="7"/>
      <c r="CC33" s="6"/>
      <c r="CD33" s="7"/>
      <c r="CE33" s="6"/>
      <c r="CF33" s="7"/>
      <c r="CG33" s="6"/>
      <c r="CH33" s="7"/>
      <c r="CI33" s="39"/>
      <c r="CJ33" s="7"/>
      <c r="CK33" s="6"/>
      <c r="CL33" s="7"/>
      <c r="CM33" s="6"/>
      <c r="CN33" s="7"/>
      <c r="CO33" s="6"/>
      <c r="CP33" s="7"/>
      <c r="CQ33" s="39"/>
      <c r="CR33" s="8"/>
    </row>
    <row r="34" spans="1:96" ht="18" x14ac:dyDescent="0.35">
      <c r="A34" s="5"/>
      <c r="B34" s="5"/>
      <c r="C34" s="5"/>
      <c r="D34" s="5"/>
      <c r="E34" s="5"/>
      <c r="F34" s="5"/>
      <c r="G34" s="5"/>
      <c r="H34" s="5" t="s">
        <v>181</v>
      </c>
      <c r="I34" s="6">
        <v>1213.9100000000001</v>
      </c>
      <c r="J34" s="7"/>
      <c r="K34" s="6">
        <v>0</v>
      </c>
      <c r="L34" s="7"/>
      <c r="M34" s="6">
        <f>ROUND((I34-K34),5)</f>
        <v>1213.9100000000001</v>
      </c>
      <c r="N34" s="7"/>
      <c r="O34" s="39">
        <f>ROUND(IF(K34=0, IF(I34=0, 0, 1), I34/K34),5)</f>
        <v>1</v>
      </c>
      <c r="P34" s="7"/>
      <c r="Q34" s="6">
        <v>0</v>
      </c>
      <c r="R34" s="7"/>
      <c r="S34" s="6">
        <v>0</v>
      </c>
      <c r="T34" s="7"/>
      <c r="U34" s="6">
        <f>ROUND((Q34-S34),5)</f>
        <v>0</v>
      </c>
      <c r="V34" s="7"/>
      <c r="W34" s="39">
        <f>ROUND(IF(S34=0, IF(Q34=0, 0, 1), Q34/S34),5)</f>
        <v>0</v>
      </c>
      <c r="X34" s="7"/>
      <c r="Y34" s="6">
        <v>0</v>
      </c>
      <c r="Z34" s="7"/>
      <c r="AA34" s="6">
        <v>0</v>
      </c>
      <c r="AB34" s="7"/>
      <c r="AC34" s="6">
        <f>ROUND((Y34-AA34),5)</f>
        <v>0</v>
      </c>
      <c r="AD34" s="7"/>
      <c r="AE34" s="39">
        <f>ROUND(IF(AA34=0, IF(Y34=0, 0, 1), Y34/AA34),5)</f>
        <v>0</v>
      </c>
      <c r="AF34" s="7"/>
      <c r="AG34" s="6">
        <v>1020.24</v>
      </c>
      <c r="AH34" s="7"/>
      <c r="AI34" s="6">
        <v>0</v>
      </c>
      <c r="AJ34" s="7"/>
      <c r="AK34" s="6">
        <f>ROUND((AG34-AI34),5)</f>
        <v>1020.24</v>
      </c>
      <c r="AL34" s="7"/>
      <c r="AM34" s="39">
        <f>ROUND(IF(AI34=0, IF(AG34=0, 0, 1), AG34/AI34),5)</f>
        <v>1</v>
      </c>
      <c r="AN34" s="7"/>
      <c r="AO34" s="6">
        <v>718.56</v>
      </c>
      <c r="AP34" s="7"/>
      <c r="AQ34" s="6">
        <v>0</v>
      </c>
      <c r="AR34" s="7"/>
      <c r="AS34" s="6">
        <f>ROUND((AO34-AQ34),5)</f>
        <v>718.56</v>
      </c>
      <c r="AT34" s="7"/>
      <c r="AU34" s="39">
        <f>ROUND(IF(AQ34=0, IF(AO34=0, 0, 1), AO34/AQ34),5)</f>
        <v>1</v>
      </c>
      <c r="AV34" s="7"/>
      <c r="AW34" s="6">
        <v>301.58999999999997</v>
      </c>
      <c r="AX34" s="7"/>
      <c r="AY34" s="6">
        <v>0</v>
      </c>
      <c r="AZ34" s="7"/>
      <c r="BA34" s="6">
        <f>ROUND((AW34-AY34),5)</f>
        <v>301.58999999999997</v>
      </c>
      <c r="BB34" s="7"/>
      <c r="BC34" s="39">
        <f>ROUND(IF(AY34=0, IF(AW34=0, 0, 1), AW34/AY34),5)</f>
        <v>1</v>
      </c>
      <c r="BD34" s="7"/>
      <c r="BE34" s="6">
        <v>0</v>
      </c>
      <c r="BF34" s="7"/>
      <c r="BG34" s="6"/>
      <c r="BH34" s="7"/>
      <c r="BI34" s="6"/>
      <c r="BJ34" s="7"/>
      <c r="BK34" s="39"/>
      <c r="BL34" s="7"/>
      <c r="BM34" s="6">
        <v>0</v>
      </c>
      <c r="BN34" s="7"/>
      <c r="BO34" s="6"/>
      <c r="BP34" s="7"/>
      <c r="BQ34" s="6"/>
      <c r="BR34" s="7"/>
      <c r="BS34" s="39"/>
      <c r="BT34" s="7"/>
      <c r="BU34" s="6">
        <v>0</v>
      </c>
      <c r="BV34" s="7"/>
      <c r="BW34" s="6"/>
      <c r="BX34" s="7"/>
      <c r="BY34" s="6"/>
      <c r="BZ34" s="7"/>
      <c r="CA34" s="39"/>
      <c r="CB34" s="7"/>
      <c r="CC34" s="6">
        <v>0</v>
      </c>
      <c r="CD34" s="7"/>
      <c r="CE34" s="6"/>
      <c r="CF34" s="7"/>
      <c r="CG34" s="6"/>
      <c r="CH34" s="7"/>
      <c r="CI34" s="39"/>
      <c r="CJ34" s="7"/>
      <c r="CK34" s="6">
        <f>ROUND(I34+Q34+Y34+AG34+AO34+AW34+BE34+BM34+BU34+CC34,5)</f>
        <v>3254.3</v>
      </c>
      <c r="CL34" s="7"/>
      <c r="CM34" s="6">
        <f>ROUND(K34+S34+AA34+AI34+AQ34+AY34+BG34+BO34+BW34+CE34,5)</f>
        <v>0</v>
      </c>
      <c r="CN34" s="7"/>
      <c r="CO34" s="6">
        <f>ROUND((CK34-CM34),5)</f>
        <v>3254.3</v>
      </c>
      <c r="CP34" s="7"/>
      <c r="CQ34" s="39">
        <f>ROUND(IF(CM34=0, IF(CK34=0, 0, 1), CK34/CM34),5)</f>
        <v>1</v>
      </c>
      <c r="CR34" s="8"/>
    </row>
    <row r="35" spans="1:96" ht="18.600000000000001" thickBot="1" x14ac:dyDescent="0.4">
      <c r="A35" s="5"/>
      <c r="B35" s="5"/>
      <c r="C35" s="5"/>
      <c r="D35" s="5"/>
      <c r="E35" s="5"/>
      <c r="F35" s="5"/>
      <c r="G35" s="5"/>
      <c r="H35" s="5" t="s">
        <v>182</v>
      </c>
      <c r="I35" s="9">
        <v>0</v>
      </c>
      <c r="J35" s="7"/>
      <c r="K35" s="9">
        <v>1667</v>
      </c>
      <c r="L35" s="7"/>
      <c r="M35" s="9">
        <f>ROUND((I35-K35),5)</f>
        <v>-1667</v>
      </c>
      <c r="N35" s="7"/>
      <c r="O35" s="40">
        <f>ROUND(IF(K35=0, IF(I35=0, 0, 1), I35/K35),5)</f>
        <v>0</v>
      </c>
      <c r="P35" s="7"/>
      <c r="Q35" s="9">
        <v>0</v>
      </c>
      <c r="R35" s="7"/>
      <c r="S35" s="9">
        <v>1667</v>
      </c>
      <c r="T35" s="7"/>
      <c r="U35" s="9">
        <f>ROUND((Q35-S35),5)</f>
        <v>-1667</v>
      </c>
      <c r="V35" s="7"/>
      <c r="W35" s="40">
        <f>ROUND(IF(S35=0, IF(Q35=0, 0, 1), Q35/S35),5)</f>
        <v>0</v>
      </c>
      <c r="X35" s="7"/>
      <c r="Y35" s="9">
        <v>0</v>
      </c>
      <c r="Z35" s="7"/>
      <c r="AA35" s="9">
        <v>1667</v>
      </c>
      <c r="AB35" s="7"/>
      <c r="AC35" s="9">
        <f>ROUND((Y35-AA35),5)</f>
        <v>-1667</v>
      </c>
      <c r="AD35" s="7"/>
      <c r="AE35" s="40">
        <f>ROUND(IF(AA35=0, IF(Y35=0, 0, 1), Y35/AA35),5)</f>
        <v>0</v>
      </c>
      <c r="AF35" s="7"/>
      <c r="AG35" s="9">
        <v>0</v>
      </c>
      <c r="AH35" s="7"/>
      <c r="AI35" s="9">
        <v>1667</v>
      </c>
      <c r="AJ35" s="7"/>
      <c r="AK35" s="9">
        <f>ROUND((AG35-AI35),5)</f>
        <v>-1667</v>
      </c>
      <c r="AL35" s="7"/>
      <c r="AM35" s="40">
        <f>ROUND(IF(AI35=0, IF(AG35=0, 0, 1), AG35/AI35),5)</f>
        <v>0</v>
      </c>
      <c r="AN35" s="7"/>
      <c r="AO35" s="9">
        <v>0</v>
      </c>
      <c r="AP35" s="7"/>
      <c r="AQ35" s="9">
        <v>1667</v>
      </c>
      <c r="AR35" s="7"/>
      <c r="AS35" s="9">
        <f>ROUND((AO35-AQ35),5)</f>
        <v>-1667</v>
      </c>
      <c r="AT35" s="7"/>
      <c r="AU35" s="40">
        <f>ROUND(IF(AQ35=0, IF(AO35=0, 0, 1), AO35/AQ35),5)</f>
        <v>0</v>
      </c>
      <c r="AV35" s="7"/>
      <c r="AW35" s="9">
        <v>0</v>
      </c>
      <c r="AX35" s="7"/>
      <c r="AY35" s="9">
        <v>1667</v>
      </c>
      <c r="AZ35" s="7"/>
      <c r="BA35" s="9">
        <f>ROUND((AW35-AY35),5)</f>
        <v>-1667</v>
      </c>
      <c r="BB35" s="7"/>
      <c r="BC35" s="40">
        <f>ROUND(IF(AY35=0, IF(AW35=0, 0, 1), AW35/AY35),5)</f>
        <v>0</v>
      </c>
      <c r="BD35" s="7"/>
      <c r="BE35" s="9">
        <v>0</v>
      </c>
      <c r="BF35" s="7"/>
      <c r="BG35" s="9">
        <v>1667</v>
      </c>
      <c r="BH35" s="7"/>
      <c r="BI35" s="9">
        <f>ROUND((BE35-BG35),5)</f>
        <v>-1667</v>
      </c>
      <c r="BJ35" s="7"/>
      <c r="BK35" s="40">
        <f>ROUND(IF(BG35=0, IF(BE35=0, 0, 1), BE35/BG35),5)</f>
        <v>0</v>
      </c>
      <c r="BL35" s="7"/>
      <c r="BM35" s="9">
        <v>0</v>
      </c>
      <c r="BN35" s="7"/>
      <c r="BO35" s="9">
        <v>1667</v>
      </c>
      <c r="BP35" s="7"/>
      <c r="BQ35" s="9">
        <f>ROUND((BM35-BO35),5)</f>
        <v>-1667</v>
      </c>
      <c r="BR35" s="7"/>
      <c r="BS35" s="40">
        <f>ROUND(IF(BO35=0, IF(BM35=0, 0, 1), BM35/BO35),5)</f>
        <v>0</v>
      </c>
      <c r="BT35" s="7"/>
      <c r="BU35" s="9">
        <v>0</v>
      </c>
      <c r="BV35" s="7"/>
      <c r="BW35" s="9">
        <v>1666</v>
      </c>
      <c r="BX35" s="7"/>
      <c r="BY35" s="9">
        <f>ROUND((BU35-BW35),5)</f>
        <v>-1666</v>
      </c>
      <c r="BZ35" s="7"/>
      <c r="CA35" s="40">
        <f>ROUND(IF(BW35=0, IF(BU35=0, 0, 1), BU35/BW35),5)</f>
        <v>0</v>
      </c>
      <c r="CB35" s="7"/>
      <c r="CC35" s="9">
        <v>0</v>
      </c>
      <c r="CD35" s="7"/>
      <c r="CE35" s="9">
        <v>1666</v>
      </c>
      <c r="CF35" s="7"/>
      <c r="CG35" s="9">
        <f>ROUND((CC35-CE35),5)</f>
        <v>-1666</v>
      </c>
      <c r="CH35" s="7"/>
      <c r="CI35" s="40">
        <f>ROUND(IF(CE35=0, IF(CC35=0, 0, 1), CC35/CE35),5)</f>
        <v>0</v>
      </c>
      <c r="CJ35" s="7"/>
      <c r="CK35" s="9">
        <f>ROUND(I35+Q35+Y35+AG35+AO35+AW35+BE35+BM35+BU35+CC35,5)</f>
        <v>0</v>
      </c>
      <c r="CL35" s="7"/>
      <c r="CM35" s="9">
        <f>ROUND(K35+S35+AA35+AI35+AQ35+AY35+BG35+BO35+BW35+CE35,5)</f>
        <v>16668</v>
      </c>
      <c r="CN35" s="7"/>
      <c r="CO35" s="9">
        <f>ROUND((CK35-CM35),5)</f>
        <v>-16668</v>
      </c>
      <c r="CP35" s="7"/>
      <c r="CQ35" s="40">
        <f>ROUND(IF(CM35=0, IF(CK35=0, 0, 1), CK35/CM35),5)</f>
        <v>0</v>
      </c>
      <c r="CR35" s="8"/>
    </row>
    <row r="36" spans="1:96" ht="18" x14ac:dyDescent="0.35">
      <c r="A36" s="5"/>
      <c r="B36" s="5"/>
      <c r="C36" s="5"/>
      <c r="D36" s="5"/>
      <c r="E36" s="5"/>
      <c r="F36" s="5"/>
      <c r="G36" s="5" t="s">
        <v>183</v>
      </c>
      <c r="H36" s="5"/>
      <c r="I36" s="6">
        <f>ROUND(SUM(I33:I35),5)</f>
        <v>1213.9100000000001</v>
      </c>
      <c r="J36" s="7"/>
      <c r="K36" s="6">
        <f>ROUND(SUM(K33:K35),5)</f>
        <v>1667</v>
      </c>
      <c r="L36" s="7"/>
      <c r="M36" s="6">
        <f>ROUND((I36-K36),5)</f>
        <v>-453.09</v>
      </c>
      <c r="N36" s="7"/>
      <c r="O36" s="39">
        <f>ROUND(IF(K36=0, IF(I36=0, 0, 1), I36/K36),5)</f>
        <v>0.72819999999999996</v>
      </c>
      <c r="P36" s="7"/>
      <c r="Q36" s="6">
        <f>ROUND(SUM(Q33:Q35),5)</f>
        <v>0</v>
      </c>
      <c r="R36" s="7"/>
      <c r="S36" s="6">
        <f>ROUND(SUM(S33:S35),5)</f>
        <v>1667</v>
      </c>
      <c r="T36" s="7"/>
      <c r="U36" s="6">
        <f>ROUND((Q36-S36),5)</f>
        <v>-1667</v>
      </c>
      <c r="V36" s="7"/>
      <c r="W36" s="39">
        <f>ROUND(IF(S36=0, IF(Q36=0, 0, 1), Q36/S36),5)</f>
        <v>0</v>
      </c>
      <c r="X36" s="7"/>
      <c r="Y36" s="6">
        <f>ROUND(SUM(Y33:Y35),5)</f>
        <v>0</v>
      </c>
      <c r="Z36" s="7"/>
      <c r="AA36" s="6">
        <f>ROUND(SUM(AA33:AA35),5)</f>
        <v>1667</v>
      </c>
      <c r="AB36" s="7"/>
      <c r="AC36" s="6">
        <f>ROUND((Y36-AA36),5)</f>
        <v>-1667</v>
      </c>
      <c r="AD36" s="7"/>
      <c r="AE36" s="39">
        <f>ROUND(IF(AA36=0, IF(Y36=0, 0, 1), Y36/AA36),5)</f>
        <v>0</v>
      </c>
      <c r="AF36" s="7"/>
      <c r="AG36" s="6">
        <f>ROUND(SUM(AG33:AG35),5)</f>
        <v>1020.24</v>
      </c>
      <c r="AH36" s="7"/>
      <c r="AI36" s="6">
        <f>ROUND(SUM(AI33:AI35),5)</f>
        <v>1667</v>
      </c>
      <c r="AJ36" s="7"/>
      <c r="AK36" s="6">
        <f>ROUND((AG36-AI36),5)</f>
        <v>-646.76</v>
      </c>
      <c r="AL36" s="7"/>
      <c r="AM36" s="39">
        <f>ROUND(IF(AI36=0, IF(AG36=0, 0, 1), AG36/AI36),5)</f>
        <v>0.61202000000000001</v>
      </c>
      <c r="AN36" s="7"/>
      <c r="AO36" s="6">
        <f>ROUND(SUM(AO33:AO35),5)</f>
        <v>718.56</v>
      </c>
      <c r="AP36" s="7"/>
      <c r="AQ36" s="6">
        <f>ROUND(SUM(AQ33:AQ35),5)</f>
        <v>1667</v>
      </c>
      <c r="AR36" s="7"/>
      <c r="AS36" s="6">
        <f>ROUND((AO36-AQ36),5)</f>
        <v>-948.44</v>
      </c>
      <c r="AT36" s="7"/>
      <c r="AU36" s="39">
        <f>ROUND(IF(AQ36=0, IF(AO36=0, 0, 1), AO36/AQ36),5)</f>
        <v>0.43104999999999999</v>
      </c>
      <c r="AV36" s="7"/>
      <c r="AW36" s="6">
        <f>ROUND(SUM(AW33:AW35),5)</f>
        <v>301.58999999999997</v>
      </c>
      <c r="AX36" s="7"/>
      <c r="AY36" s="6">
        <f>ROUND(SUM(AY33:AY35),5)</f>
        <v>1667</v>
      </c>
      <c r="AZ36" s="7"/>
      <c r="BA36" s="6">
        <f>ROUND((AW36-AY36),5)</f>
        <v>-1365.41</v>
      </c>
      <c r="BB36" s="7"/>
      <c r="BC36" s="39">
        <f>ROUND(IF(AY36=0, IF(AW36=0, 0, 1), AW36/AY36),5)</f>
        <v>0.18092</v>
      </c>
      <c r="BD36" s="7"/>
      <c r="BE36" s="6">
        <f>ROUND(SUM(BE33:BE35),5)</f>
        <v>0</v>
      </c>
      <c r="BF36" s="7"/>
      <c r="BG36" s="6">
        <f>ROUND(SUM(BG33:BG35),5)</f>
        <v>1667</v>
      </c>
      <c r="BH36" s="7"/>
      <c r="BI36" s="6">
        <f>ROUND((BE36-BG36),5)</f>
        <v>-1667</v>
      </c>
      <c r="BJ36" s="7"/>
      <c r="BK36" s="39">
        <f>ROUND(IF(BG36=0, IF(BE36=0, 0, 1), BE36/BG36),5)</f>
        <v>0</v>
      </c>
      <c r="BL36" s="7"/>
      <c r="BM36" s="6">
        <f>ROUND(SUM(BM33:BM35),5)</f>
        <v>0</v>
      </c>
      <c r="BN36" s="7"/>
      <c r="BO36" s="6">
        <f>ROUND(SUM(BO33:BO35),5)</f>
        <v>1667</v>
      </c>
      <c r="BP36" s="7"/>
      <c r="BQ36" s="6">
        <f>ROUND((BM36-BO36),5)</f>
        <v>-1667</v>
      </c>
      <c r="BR36" s="7"/>
      <c r="BS36" s="39">
        <f>ROUND(IF(BO36=0, IF(BM36=0, 0, 1), BM36/BO36),5)</f>
        <v>0</v>
      </c>
      <c r="BT36" s="7"/>
      <c r="BU36" s="6">
        <f>ROUND(SUM(BU33:BU35),5)</f>
        <v>0</v>
      </c>
      <c r="BV36" s="7"/>
      <c r="BW36" s="6">
        <f>ROUND(SUM(BW33:BW35),5)</f>
        <v>1666</v>
      </c>
      <c r="BX36" s="7"/>
      <c r="BY36" s="6">
        <f>ROUND((BU36-BW36),5)</f>
        <v>-1666</v>
      </c>
      <c r="BZ36" s="7"/>
      <c r="CA36" s="39">
        <f>ROUND(IF(BW36=0, IF(BU36=0, 0, 1), BU36/BW36),5)</f>
        <v>0</v>
      </c>
      <c r="CB36" s="7"/>
      <c r="CC36" s="6">
        <f>ROUND(SUM(CC33:CC35),5)</f>
        <v>0</v>
      </c>
      <c r="CD36" s="7"/>
      <c r="CE36" s="6">
        <f>ROUND(SUM(CE33:CE35),5)</f>
        <v>1666</v>
      </c>
      <c r="CF36" s="7"/>
      <c r="CG36" s="6">
        <f>ROUND((CC36-CE36),5)</f>
        <v>-1666</v>
      </c>
      <c r="CH36" s="7"/>
      <c r="CI36" s="39">
        <f>ROUND(IF(CE36=0, IF(CC36=0, 0, 1), CC36/CE36),5)</f>
        <v>0</v>
      </c>
      <c r="CJ36" s="7"/>
      <c r="CK36" s="6">
        <f>ROUND(I36+Q36+Y36+AG36+AO36+AW36+BE36+BM36+BU36+CC36,5)</f>
        <v>3254.3</v>
      </c>
      <c r="CL36" s="7"/>
      <c r="CM36" s="6">
        <f>ROUND(K36+S36+AA36+AI36+AQ36+AY36+BG36+BO36+BW36+CE36,5)</f>
        <v>16668</v>
      </c>
      <c r="CN36" s="7"/>
      <c r="CO36" s="6">
        <f>ROUND((CK36-CM36),5)</f>
        <v>-13413.7</v>
      </c>
      <c r="CP36" s="7"/>
      <c r="CQ36" s="39">
        <f>ROUND(IF(CM36=0, IF(CK36=0, 0, 1), CK36/CM36),5)</f>
        <v>0.19524</v>
      </c>
      <c r="CR36" s="8"/>
    </row>
    <row r="37" spans="1:96" ht="18" x14ac:dyDescent="0.35">
      <c r="A37" s="5"/>
      <c r="B37" s="5"/>
      <c r="C37" s="5"/>
      <c r="D37" s="5"/>
      <c r="E37" s="5"/>
      <c r="F37" s="5"/>
      <c r="G37" s="5" t="s">
        <v>184</v>
      </c>
      <c r="H37" s="5"/>
      <c r="I37" s="6"/>
      <c r="J37" s="7"/>
      <c r="K37" s="6"/>
      <c r="L37" s="7"/>
      <c r="M37" s="6"/>
      <c r="N37" s="7"/>
      <c r="O37" s="39"/>
      <c r="P37" s="7"/>
      <c r="Q37" s="6"/>
      <c r="R37" s="7"/>
      <c r="S37" s="6"/>
      <c r="T37" s="7"/>
      <c r="U37" s="6"/>
      <c r="V37" s="7"/>
      <c r="W37" s="39"/>
      <c r="X37" s="7"/>
      <c r="Y37" s="6"/>
      <c r="Z37" s="7"/>
      <c r="AA37" s="6"/>
      <c r="AB37" s="7"/>
      <c r="AC37" s="6"/>
      <c r="AD37" s="7"/>
      <c r="AE37" s="39"/>
      <c r="AF37" s="7"/>
      <c r="AG37" s="6"/>
      <c r="AH37" s="7"/>
      <c r="AI37" s="6"/>
      <c r="AJ37" s="7"/>
      <c r="AK37" s="6"/>
      <c r="AL37" s="7"/>
      <c r="AM37" s="39"/>
      <c r="AN37" s="7"/>
      <c r="AO37" s="6"/>
      <c r="AP37" s="7"/>
      <c r="AQ37" s="6"/>
      <c r="AR37" s="7"/>
      <c r="AS37" s="6"/>
      <c r="AT37" s="7"/>
      <c r="AU37" s="39"/>
      <c r="AV37" s="7"/>
      <c r="AW37" s="6"/>
      <c r="AX37" s="7"/>
      <c r="AY37" s="6"/>
      <c r="AZ37" s="7"/>
      <c r="BA37" s="6"/>
      <c r="BB37" s="7"/>
      <c r="BC37" s="39"/>
      <c r="BD37" s="7"/>
      <c r="BE37" s="6"/>
      <c r="BF37" s="7"/>
      <c r="BG37" s="6"/>
      <c r="BH37" s="7"/>
      <c r="BI37" s="6"/>
      <c r="BJ37" s="7"/>
      <c r="BK37" s="39"/>
      <c r="BL37" s="7"/>
      <c r="BM37" s="6"/>
      <c r="BN37" s="7"/>
      <c r="BO37" s="6"/>
      <c r="BP37" s="7"/>
      <c r="BQ37" s="6"/>
      <c r="BR37" s="7"/>
      <c r="BS37" s="39"/>
      <c r="BT37" s="7"/>
      <c r="BU37" s="6"/>
      <c r="BV37" s="7"/>
      <c r="BW37" s="6"/>
      <c r="BX37" s="7"/>
      <c r="BY37" s="6"/>
      <c r="BZ37" s="7"/>
      <c r="CA37" s="39"/>
      <c r="CB37" s="7"/>
      <c r="CC37" s="6"/>
      <c r="CD37" s="7"/>
      <c r="CE37" s="6"/>
      <c r="CF37" s="7"/>
      <c r="CG37" s="6"/>
      <c r="CH37" s="7"/>
      <c r="CI37" s="39"/>
      <c r="CJ37" s="7"/>
      <c r="CK37" s="6"/>
      <c r="CL37" s="7"/>
      <c r="CM37" s="6"/>
      <c r="CN37" s="7"/>
      <c r="CO37" s="6"/>
      <c r="CP37" s="7"/>
      <c r="CQ37" s="39"/>
      <c r="CR37" s="8"/>
    </row>
    <row r="38" spans="1:96" ht="18" x14ac:dyDescent="0.35">
      <c r="A38" s="5"/>
      <c r="B38" s="5"/>
      <c r="C38" s="5"/>
      <c r="D38" s="5"/>
      <c r="E38" s="5"/>
      <c r="F38" s="5"/>
      <c r="G38" s="5"/>
      <c r="H38" s="5" t="s">
        <v>185</v>
      </c>
      <c r="I38" s="6">
        <v>0</v>
      </c>
      <c r="J38" s="7"/>
      <c r="K38" s="6"/>
      <c r="L38" s="7"/>
      <c r="M38" s="6"/>
      <c r="N38" s="7"/>
      <c r="O38" s="39"/>
      <c r="P38" s="7"/>
      <c r="Q38" s="6">
        <v>0</v>
      </c>
      <c r="R38" s="7"/>
      <c r="S38" s="6"/>
      <c r="T38" s="7"/>
      <c r="U38" s="6"/>
      <c r="V38" s="7"/>
      <c r="W38" s="39"/>
      <c r="X38" s="7"/>
      <c r="Y38" s="6">
        <v>0</v>
      </c>
      <c r="Z38" s="7"/>
      <c r="AA38" s="6"/>
      <c r="AB38" s="7"/>
      <c r="AC38" s="6"/>
      <c r="AD38" s="7"/>
      <c r="AE38" s="39"/>
      <c r="AF38" s="7"/>
      <c r="AG38" s="6">
        <v>0</v>
      </c>
      <c r="AH38" s="7"/>
      <c r="AI38" s="6"/>
      <c r="AJ38" s="7"/>
      <c r="AK38" s="6"/>
      <c r="AL38" s="7"/>
      <c r="AM38" s="39"/>
      <c r="AN38" s="7"/>
      <c r="AO38" s="6">
        <v>0</v>
      </c>
      <c r="AP38" s="7"/>
      <c r="AQ38" s="6"/>
      <c r="AR38" s="7"/>
      <c r="AS38" s="6"/>
      <c r="AT38" s="7"/>
      <c r="AU38" s="39"/>
      <c r="AV38" s="7"/>
      <c r="AW38" s="6">
        <v>0</v>
      </c>
      <c r="AX38" s="7"/>
      <c r="AY38" s="6"/>
      <c r="AZ38" s="7"/>
      <c r="BA38" s="6"/>
      <c r="BB38" s="7"/>
      <c r="BC38" s="39"/>
      <c r="BD38" s="7"/>
      <c r="BE38" s="6">
        <v>0</v>
      </c>
      <c r="BF38" s="7"/>
      <c r="BG38" s="6"/>
      <c r="BH38" s="7"/>
      <c r="BI38" s="6"/>
      <c r="BJ38" s="7"/>
      <c r="BK38" s="39"/>
      <c r="BL38" s="7"/>
      <c r="BM38" s="6">
        <v>0</v>
      </c>
      <c r="BN38" s="7"/>
      <c r="BO38" s="6"/>
      <c r="BP38" s="7"/>
      <c r="BQ38" s="6"/>
      <c r="BR38" s="7"/>
      <c r="BS38" s="39"/>
      <c r="BT38" s="7"/>
      <c r="BU38" s="6">
        <v>0</v>
      </c>
      <c r="BV38" s="7"/>
      <c r="BW38" s="6"/>
      <c r="BX38" s="7"/>
      <c r="BY38" s="6"/>
      <c r="BZ38" s="7"/>
      <c r="CA38" s="39"/>
      <c r="CB38" s="7"/>
      <c r="CC38" s="6">
        <v>-25</v>
      </c>
      <c r="CD38" s="7"/>
      <c r="CE38" s="6"/>
      <c r="CF38" s="7"/>
      <c r="CG38" s="6"/>
      <c r="CH38" s="7"/>
      <c r="CI38" s="39"/>
      <c r="CJ38" s="7"/>
      <c r="CK38" s="6">
        <f t="shared" ref="CK38:CK48" si="17">ROUND(I38+Q38+Y38+AG38+AO38+AW38+BE38+BM38+BU38+CC38,5)</f>
        <v>-25</v>
      </c>
      <c r="CL38" s="7"/>
      <c r="CM38" s="6"/>
      <c r="CN38" s="7"/>
      <c r="CO38" s="6"/>
      <c r="CP38" s="7"/>
      <c r="CQ38" s="39"/>
      <c r="CR38" s="8"/>
    </row>
    <row r="39" spans="1:96" ht="18" x14ac:dyDescent="0.35">
      <c r="A39" s="5"/>
      <c r="B39" s="5"/>
      <c r="C39" s="5"/>
      <c r="D39" s="5"/>
      <c r="E39" s="5"/>
      <c r="F39" s="5"/>
      <c r="G39" s="5"/>
      <c r="H39" s="5" t="s">
        <v>186</v>
      </c>
      <c r="I39" s="6">
        <v>0</v>
      </c>
      <c r="J39" s="7"/>
      <c r="K39" s="6"/>
      <c r="L39" s="7"/>
      <c r="M39" s="6"/>
      <c r="N39" s="7"/>
      <c r="O39" s="39"/>
      <c r="P39" s="7"/>
      <c r="Q39" s="6">
        <v>0</v>
      </c>
      <c r="R39" s="7"/>
      <c r="S39" s="6"/>
      <c r="T39" s="7"/>
      <c r="U39" s="6"/>
      <c r="V39" s="7"/>
      <c r="W39" s="39"/>
      <c r="X39" s="7"/>
      <c r="Y39" s="6">
        <v>0</v>
      </c>
      <c r="Z39" s="7"/>
      <c r="AA39" s="6"/>
      <c r="AB39" s="7"/>
      <c r="AC39" s="6"/>
      <c r="AD39" s="7"/>
      <c r="AE39" s="39"/>
      <c r="AF39" s="7"/>
      <c r="AG39" s="6">
        <v>0</v>
      </c>
      <c r="AH39" s="7"/>
      <c r="AI39" s="6"/>
      <c r="AJ39" s="7"/>
      <c r="AK39" s="6"/>
      <c r="AL39" s="7"/>
      <c r="AM39" s="39"/>
      <c r="AN39" s="7"/>
      <c r="AO39" s="6">
        <v>0</v>
      </c>
      <c r="AP39" s="7"/>
      <c r="AQ39" s="6"/>
      <c r="AR39" s="7"/>
      <c r="AS39" s="6"/>
      <c r="AT39" s="7"/>
      <c r="AU39" s="39"/>
      <c r="AV39" s="7"/>
      <c r="AW39" s="6">
        <v>0</v>
      </c>
      <c r="AX39" s="7"/>
      <c r="AY39" s="6"/>
      <c r="AZ39" s="7"/>
      <c r="BA39" s="6"/>
      <c r="BB39" s="7"/>
      <c r="BC39" s="39"/>
      <c r="BD39" s="7"/>
      <c r="BE39" s="6">
        <v>0</v>
      </c>
      <c r="BF39" s="7"/>
      <c r="BG39" s="6"/>
      <c r="BH39" s="7"/>
      <c r="BI39" s="6"/>
      <c r="BJ39" s="7"/>
      <c r="BK39" s="39"/>
      <c r="BL39" s="7"/>
      <c r="BM39" s="6">
        <v>0</v>
      </c>
      <c r="BN39" s="7"/>
      <c r="BO39" s="6"/>
      <c r="BP39" s="7"/>
      <c r="BQ39" s="6"/>
      <c r="BR39" s="7"/>
      <c r="BS39" s="39"/>
      <c r="BT39" s="7"/>
      <c r="BU39" s="6">
        <v>0</v>
      </c>
      <c r="BV39" s="7"/>
      <c r="BW39" s="6"/>
      <c r="BX39" s="7"/>
      <c r="BY39" s="6"/>
      <c r="BZ39" s="7"/>
      <c r="CA39" s="39"/>
      <c r="CB39" s="7"/>
      <c r="CC39" s="6">
        <v>-600</v>
      </c>
      <c r="CD39" s="7"/>
      <c r="CE39" s="6"/>
      <c r="CF39" s="7"/>
      <c r="CG39" s="6"/>
      <c r="CH39" s="7"/>
      <c r="CI39" s="39"/>
      <c r="CJ39" s="7"/>
      <c r="CK39" s="6">
        <f t="shared" si="17"/>
        <v>-600</v>
      </c>
      <c r="CL39" s="7"/>
      <c r="CM39" s="6"/>
      <c r="CN39" s="7"/>
      <c r="CO39" s="6"/>
      <c r="CP39" s="7"/>
      <c r="CQ39" s="39"/>
      <c r="CR39" s="8"/>
    </row>
    <row r="40" spans="1:96" ht="18" x14ac:dyDescent="0.35">
      <c r="A40" s="5"/>
      <c r="B40" s="5"/>
      <c r="C40" s="5"/>
      <c r="D40" s="5"/>
      <c r="E40" s="5"/>
      <c r="F40" s="5"/>
      <c r="G40" s="5"/>
      <c r="H40" s="5" t="s">
        <v>187</v>
      </c>
      <c r="I40" s="6">
        <v>0</v>
      </c>
      <c r="J40" s="7"/>
      <c r="K40" s="6">
        <v>10019</v>
      </c>
      <c r="L40" s="7"/>
      <c r="M40" s="6">
        <f>ROUND((I40-K40),5)</f>
        <v>-10019</v>
      </c>
      <c r="N40" s="7"/>
      <c r="O40" s="39">
        <f>ROUND(IF(K40=0, IF(I40=0, 0, 1), I40/K40),5)</f>
        <v>0</v>
      </c>
      <c r="P40" s="7"/>
      <c r="Q40" s="6">
        <v>0</v>
      </c>
      <c r="R40" s="7"/>
      <c r="S40" s="6">
        <v>10019</v>
      </c>
      <c r="T40" s="7"/>
      <c r="U40" s="6">
        <f>ROUND((Q40-S40),5)</f>
        <v>-10019</v>
      </c>
      <c r="V40" s="7"/>
      <c r="W40" s="39">
        <f>ROUND(IF(S40=0, IF(Q40=0, 0, 1), Q40/S40),5)</f>
        <v>0</v>
      </c>
      <c r="X40" s="7"/>
      <c r="Y40" s="6">
        <v>0</v>
      </c>
      <c r="Z40" s="7"/>
      <c r="AA40" s="6">
        <v>10019</v>
      </c>
      <c r="AB40" s="7"/>
      <c r="AC40" s="6">
        <f>ROUND((Y40-AA40),5)</f>
        <v>-10019</v>
      </c>
      <c r="AD40" s="7"/>
      <c r="AE40" s="39">
        <f>ROUND(IF(AA40=0, IF(Y40=0, 0, 1), Y40/AA40),5)</f>
        <v>0</v>
      </c>
      <c r="AF40" s="7"/>
      <c r="AG40" s="6">
        <v>0</v>
      </c>
      <c r="AH40" s="7"/>
      <c r="AI40" s="6">
        <v>10019</v>
      </c>
      <c r="AJ40" s="7"/>
      <c r="AK40" s="6">
        <f>ROUND((AG40-AI40),5)</f>
        <v>-10019</v>
      </c>
      <c r="AL40" s="7"/>
      <c r="AM40" s="39">
        <f>ROUND(IF(AI40=0, IF(AG40=0, 0, 1), AG40/AI40),5)</f>
        <v>0</v>
      </c>
      <c r="AN40" s="7"/>
      <c r="AO40" s="6">
        <v>0</v>
      </c>
      <c r="AP40" s="7"/>
      <c r="AQ40" s="6">
        <v>10019</v>
      </c>
      <c r="AR40" s="7"/>
      <c r="AS40" s="6">
        <f>ROUND((AO40-AQ40),5)</f>
        <v>-10019</v>
      </c>
      <c r="AT40" s="7"/>
      <c r="AU40" s="39">
        <f>ROUND(IF(AQ40=0, IF(AO40=0, 0, 1), AO40/AQ40),5)</f>
        <v>0</v>
      </c>
      <c r="AV40" s="7"/>
      <c r="AW40" s="6">
        <v>0</v>
      </c>
      <c r="AX40" s="7"/>
      <c r="AY40" s="6">
        <v>10019</v>
      </c>
      <c r="AZ40" s="7"/>
      <c r="BA40" s="6">
        <f>ROUND((AW40-AY40),5)</f>
        <v>-10019</v>
      </c>
      <c r="BB40" s="7"/>
      <c r="BC40" s="39">
        <f>ROUND(IF(AY40=0, IF(AW40=0, 0, 1), AW40/AY40),5)</f>
        <v>0</v>
      </c>
      <c r="BD40" s="7"/>
      <c r="BE40" s="6">
        <v>0</v>
      </c>
      <c r="BF40" s="7"/>
      <c r="BG40" s="6">
        <v>10019</v>
      </c>
      <c r="BH40" s="7"/>
      <c r="BI40" s="6">
        <f>ROUND((BE40-BG40),5)</f>
        <v>-10019</v>
      </c>
      <c r="BJ40" s="7"/>
      <c r="BK40" s="39">
        <f>ROUND(IF(BG40=0, IF(BE40=0, 0, 1), BE40/BG40),5)</f>
        <v>0</v>
      </c>
      <c r="BL40" s="7"/>
      <c r="BM40" s="6">
        <v>0</v>
      </c>
      <c r="BN40" s="7"/>
      <c r="BO40" s="6">
        <v>10019</v>
      </c>
      <c r="BP40" s="7"/>
      <c r="BQ40" s="6">
        <f>ROUND((BM40-BO40),5)</f>
        <v>-10019</v>
      </c>
      <c r="BR40" s="7"/>
      <c r="BS40" s="39">
        <f>ROUND(IF(BO40=0, IF(BM40=0, 0, 1), BM40/BO40),5)</f>
        <v>0</v>
      </c>
      <c r="BT40" s="7"/>
      <c r="BU40" s="6">
        <v>0</v>
      </c>
      <c r="BV40" s="7"/>
      <c r="BW40" s="6">
        <v>10019</v>
      </c>
      <c r="BX40" s="7"/>
      <c r="BY40" s="6">
        <f>ROUND((BU40-BW40),5)</f>
        <v>-10019</v>
      </c>
      <c r="BZ40" s="7"/>
      <c r="CA40" s="39">
        <f>ROUND(IF(BW40=0, IF(BU40=0, 0, 1), BU40/BW40),5)</f>
        <v>0</v>
      </c>
      <c r="CB40" s="7"/>
      <c r="CC40" s="6">
        <v>0</v>
      </c>
      <c r="CD40" s="7"/>
      <c r="CE40" s="6">
        <v>10019</v>
      </c>
      <c r="CF40" s="7"/>
      <c r="CG40" s="6">
        <f>ROUND((CC40-CE40),5)</f>
        <v>-10019</v>
      </c>
      <c r="CH40" s="7"/>
      <c r="CI40" s="39">
        <f>ROUND(IF(CE40=0, IF(CC40=0, 0, 1), CC40/CE40),5)</f>
        <v>0</v>
      </c>
      <c r="CJ40" s="7"/>
      <c r="CK40" s="6">
        <f t="shared" si="17"/>
        <v>0</v>
      </c>
      <c r="CL40" s="7"/>
      <c r="CM40" s="6">
        <f>ROUND(K40+S40+AA40+AI40+AQ40+AY40+BG40+BO40+BW40+CE40,5)</f>
        <v>100190</v>
      </c>
      <c r="CN40" s="7"/>
      <c r="CO40" s="6">
        <f>ROUND((CK40-CM40),5)</f>
        <v>-100190</v>
      </c>
      <c r="CP40" s="7"/>
      <c r="CQ40" s="39">
        <f>ROUND(IF(CM40=0, IF(CK40=0, 0, 1), CK40/CM40),5)</f>
        <v>0</v>
      </c>
      <c r="CR40" s="8"/>
    </row>
    <row r="41" spans="1:96" ht="18" x14ac:dyDescent="0.35">
      <c r="A41" s="5"/>
      <c r="B41" s="5"/>
      <c r="C41" s="5"/>
      <c r="D41" s="5"/>
      <c r="E41" s="5"/>
      <c r="F41" s="5"/>
      <c r="G41" s="5"/>
      <c r="H41" s="5" t="s">
        <v>188</v>
      </c>
      <c r="I41" s="6">
        <v>0</v>
      </c>
      <c r="J41" s="7"/>
      <c r="K41" s="6">
        <v>7591</v>
      </c>
      <c r="L41" s="7"/>
      <c r="M41" s="6">
        <f>ROUND((I41-K41),5)</f>
        <v>-7591</v>
      </c>
      <c r="N41" s="7"/>
      <c r="O41" s="39">
        <f>ROUND(IF(K41=0, IF(I41=0, 0, 1), I41/K41),5)</f>
        <v>0</v>
      </c>
      <c r="P41" s="7"/>
      <c r="Q41" s="6">
        <v>0</v>
      </c>
      <c r="R41" s="7"/>
      <c r="S41" s="6">
        <v>7591</v>
      </c>
      <c r="T41" s="7"/>
      <c r="U41" s="6">
        <f>ROUND((Q41-S41),5)</f>
        <v>-7591</v>
      </c>
      <c r="V41" s="7"/>
      <c r="W41" s="39">
        <f>ROUND(IF(S41=0, IF(Q41=0, 0, 1), Q41/S41),5)</f>
        <v>0</v>
      </c>
      <c r="X41" s="7"/>
      <c r="Y41" s="6">
        <v>0</v>
      </c>
      <c r="Z41" s="7"/>
      <c r="AA41" s="6">
        <v>7591</v>
      </c>
      <c r="AB41" s="7"/>
      <c r="AC41" s="6">
        <f>ROUND((Y41-AA41),5)</f>
        <v>-7591</v>
      </c>
      <c r="AD41" s="7"/>
      <c r="AE41" s="39">
        <f>ROUND(IF(AA41=0, IF(Y41=0, 0, 1), Y41/AA41),5)</f>
        <v>0</v>
      </c>
      <c r="AF41" s="7"/>
      <c r="AG41" s="6">
        <v>0</v>
      </c>
      <c r="AH41" s="7"/>
      <c r="AI41" s="6">
        <v>7591</v>
      </c>
      <c r="AJ41" s="7"/>
      <c r="AK41" s="6">
        <f>ROUND((AG41-AI41),5)</f>
        <v>-7591</v>
      </c>
      <c r="AL41" s="7"/>
      <c r="AM41" s="39">
        <f>ROUND(IF(AI41=0, IF(AG41=0, 0, 1), AG41/AI41),5)</f>
        <v>0</v>
      </c>
      <c r="AN41" s="7"/>
      <c r="AO41" s="6">
        <v>0</v>
      </c>
      <c r="AP41" s="7"/>
      <c r="AQ41" s="6">
        <v>7591</v>
      </c>
      <c r="AR41" s="7"/>
      <c r="AS41" s="6">
        <f>ROUND((AO41-AQ41),5)</f>
        <v>-7591</v>
      </c>
      <c r="AT41" s="7"/>
      <c r="AU41" s="39">
        <f>ROUND(IF(AQ41=0, IF(AO41=0, 0, 1), AO41/AQ41),5)</f>
        <v>0</v>
      </c>
      <c r="AV41" s="7"/>
      <c r="AW41" s="6">
        <v>0</v>
      </c>
      <c r="AX41" s="7"/>
      <c r="AY41" s="6">
        <v>7591</v>
      </c>
      <c r="AZ41" s="7"/>
      <c r="BA41" s="6">
        <f>ROUND((AW41-AY41),5)</f>
        <v>-7591</v>
      </c>
      <c r="BB41" s="7"/>
      <c r="BC41" s="39">
        <f>ROUND(IF(AY41=0, IF(AW41=0, 0, 1), AW41/AY41),5)</f>
        <v>0</v>
      </c>
      <c r="BD41" s="7"/>
      <c r="BE41" s="6">
        <v>0</v>
      </c>
      <c r="BF41" s="7"/>
      <c r="BG41" s="6">
        <v>7591</v>
      </c>
      <c r="BH41" s="7"/>
      <c r="BI41" s="6">
        <f>ROUND((BE41-BG41),5)</f>
        <v>-7591</v>
      </c>
      <c r="BJ41" s="7"/>
      <c r="BK41" s="39">
        <f>ROUND(IF(BG41=0, IF(BE41=0, 0, 1), BE41/BG41),5)</f>
        <v>0</v>
      </c>
      <c r="BL41" s="7"/>
      <c r="BM41" s="6">
        <v>0</v>
      </c>
      <c r="BN41" s="7"/>
      <c r="BO41" s="6">
        <v>7590</v>
      </c>
      <c r="BP41" s="7"/>
      <c r="BQ41" s="6">
        <f>ROUND((BM41-BO41),5)</f>
        <v>-7590</v>
      </c>
      <c r="BR41" s="7"/>
      <c r="BS41" s="39">
        <f>ROUND(IF(BO41=0, IF(BM41=0, 0, 1), BM41/BO41),5)</f>
        <v>0</v>
      </c>
      <c r="BT41" s="7"/>
      <c r="BU41" s="6">
        <v>0</v>
      </c>
      <c r="BV41" s="7"/>
      <c r="BW41" s="6">
        <v>7590</v>
      </c>
      <c r="BX41" s="7"/>
      <c r="BY41" s="6">
        <f>ROUND((BU41-BW41),5)</f>
        <v>-7590</v>
      </c>
      <c r="BZ41" s="7"/>
      <c r="CA41" s="39">
        <f>ROUND(IF(BW41=0, IF(BU41=0, 0, 1), BU41/BW41),5)</f>
        <v>0</v>
      </c>
      <c r="CB41" s="7"/>
      <c r="CC41" s="6">
        <v>0</v>
      </c>
      <c r="CD41" s="7"/>
      <c r="CE41" s="6">
        <v>7590</v>
      </c>
      <c r="CF41" s="7"/>
      <c r="CG41" s="6">
        <f>ROUND((CC41-CE41),5)</f>
        <v>-7590</v>
      </c>
      <c r="CH41" s="7"/>
      <c r="CI41" s="39">
        <f>ROUND(IF(CE41=0, IF(CC41=0, 0, 1), CC41/CE41),5)</f>
        <v>0</v>
      </c>
      <c r="CJ41" s="7"/>
      <c r="CK41" s="6">
        <f t="shared" si="17"/>
        <v>0</v>
      </c>
      <c r="CL41" s="7"/>
      <c r="CM41" s="6">
        <f>ROUND(K41+S41+AA41+AI41+AQ41+AY41+BG41+BO41+BW41+CE41,5)</f>
        <v>75907</v>
      </c>
      <c r="CN41" s="7"/>
      <c r="CO41" s="6">
        <f>ROUND((CK41-CM41),5)</f>
        <v>-75907</v>
      </c>
      <c r="CP41" s="7"/>
      <c r="CQ41" s="39">
        <f>ROUND(IF(CM41=0, IF(CK41=0, 0, 1), CK41/CM41),5)</f>
        <v>0</v>
      </c>
      <c r="CR41" s="8"/>
    </row>
    <row r="42" spans="1:96" ht="18" x14ac:dyDescent="0.35">
      <c r="A42" s="5"/>
      <c r="B42" s="5"/>
      <c r="C42" s="5"/>
      <c r="D42" s="5"/>
      <c r="E42" s="5"/>
      <c r="F42" s="5"/>
      <c r="G42" s="5"/>
      <c r="H42" s="5" t="s">
        <v>189</v>
      </c>
      <c r="I42" s="6">
        <v>6912.28</v>
      </c>
      <c r="J42" s="7"/>
      <c r="K42" s="6"/>
      <c r="L42" s="7"/>
      <c r="M42" s="6"/>
      <c r="N42" s="7"/>
      <c r="O42" s="39"/>
      <c r="P42" s="7"/>
      <c r="Q42" s="6">
        <v>7400.52</v>
      </c>
      <c r="R42" s="7"/>
      <c r="S42" s="6"/>
      <c r="T42" s="7"/>
      <c r="U42" s="6"/>
      <c r="V42" s="7"/>
      <c r="W42" s="39"/>
      <c r="X42" s="7"/>
      <c r="Y42" s="6">
        <v>3587.72</v>
      </c>
      <c r="Z42" s="7"/>
      <c r="AA42" s="6"/>
      <c r="AB42" s="7"/>
      <c r="AC42" s="6"/>
      <c r="AD42" s="7"/>
      <c r="AE42" s="39"/>
      <c r="AF42" s="7"/>
      <c r="AG42" s="6">
        <v>5179.87</v>
      </c>
      <c r="AH42" s="7"/>
      <c r="AI42" s="6"/>
      <c r="AJ42" s="7"/>
      <c r="AK42" s="6"/>
      <c r="AL42" s="7"/>
      <c r="AM42" s="39"/>
      <c r="AN42" s="7"/>
      <c r="AO42" s="6">
        <v>4135.9399999999996</v>
      </c>
      <c r="AP42" s="7"/>
      <c r="AQ42" s="6"/>
      <c r="AR42" s="7"/>
      <c r="AS42" s="6"/>
      <c r="AT42" s="7"/>
      <c r="AU42" s="39"/>
      <c r="AV42" s="7"/>
      <c r="AW42" s="6">
        <v>5297.38</v>
      </c>
      <c r="AX42" s="7"/>
      <c r="AY42" s="6"/>
      <c r="AZ42" s="7"/>
      <c r="BA42" s="6"/>
      <c r="BB42" s="7"/>
      <c r="BC42" s="39"/>
      <c r="BD42" s="7"/>
      <c r="BE42" s="6">
        <v>1885.21</v>
      </c>
      <c r="BF42" s="7"/>
      <c r="BG42" s="6"/>
      <c r="BH42" s="7"/>
      <c r="BI42" s="6"/>
      <c r="BJ42" s="7"/>
      <c r="BK42" s="39"/>
      <c r="BL42" s="7"/>
      <c r="BM42" s="6">
        <v>9527.5</v>
      </c>
      <c r="BN42" s="7"/>
      <c r="BO42" s="6"/>
      <c r="BP42" s="7"/>
      <c r="BQ42" s="6"/>
      <c r="BR42" s="7"/>
      <c r="BS42" s="39"/>
      <c r="BT42" s="7"/>
      <c r="BU42" s="6">
        <v>8926.23</v>
      </c>
      <c r="BV42" s="7"/>
      <c r="BW42" s="6"/>
      <c r="BX42" s="7"/>
      <c r="BY42" s="6"/>
      <c r="BZ42" s="7"/>
      <c r="CA42" s="39"/>
      <c r="CB42" s="7"/>
      <c r="CC42" s="6">
        <v>0</v>
      </c>
      <c r="CD42" s="7"/>
      <c r="CE42" s="6"/>
      <c r="CF42" s="7"/>
      <c r="CG42" s="6"/>
      <c r="CH42" s="7"/>
      <c r="CI42" s="39"/>
      <c r="CJ42" s="7"/>
      <c r="CK42" s="6">
        <f t="shared" si="17"/>
        <v>52852.65</v>
      </c>
      <c r="CL42" s="7"/>
      <c r="CM42" s="6"/>
      <c r="CN42" s="7"/>
      <c r="CO42" s="6"/>
      <c r="CP42" s="7"/>
      <c r="CQ42" s="39"/>
      <c r="CR42" s="8"/>
    </row>
    <row r="43" spans="1:96" ht="18" x14ac:dyDescent="0.35">
      <c r="A43" s="5"/>
      <c r="B43" s="5"/>
      <c r="C43" s="5"/>
      <c r="D43" s="5"/>
      <c r="E43" s="5"/>
      <c r="F43" s="5"/>
      <c r="G43" s="5"/>
      <c r="H43" s="5" t="s">
        <v>190</v>
      </c>
      <c r="I43" s="6">
        <v>0</v>
      </c>
      <c r="J43" s="7"/>
      <c r="K43" s="6">
        <v>17216</v>
      </c>
      <c r="L43" s="7"/>
      <c r="M43" s="6">
        <f>ROUND((I43-K43),5)</f>
        <v>-17216</v>
      </c>
      <c r="N43" s="7"/>
      <c r="O43" s="39">
        <f>ROUND(IF(K43=0, IF(I43=0, 0, 1), I43/K43),5)</f>
        <v>0</v>
      </c>
      <c r="P43" s="7"/>
      <c r="Q43" s="6">
        <v>0</v>
      </c>
      <c r="R43" s="7"/>
      <c r="S43" s="6">
        <v>17216</v>
      </c>
      <c r="T43" s="7"/>
      <c r="U43" s="6">
        <f>ROUND((Q43-S43),5)</f>
        <v>-17216</v>
      </c>
      <c r="V43" s="7"/>
      <c r="W43" s="39">
        <f>ROUND(IF(S43=0, IF(Q43=0, 0, 1), Q43/S43),5)</f>
        <v>0</v>
      </c>
      <c r="X43" s="7"/>
      <c r="Y43" s="6">
        <v>0</v>
      </c>
      <c r="Z43" s="7"/>
      <c r="AA43" s="6">
        <v>17216</v>
      </c>
      <c r="AB43" s="7"/>
      <c r="AC43" s="6">
        <f>ROUND((Y43-AA43),5)</f>
        <v>-17216</v>
      </c>
      <c r="AD43" s="7"/>
      <c r="AE43" s="39">
        <f>ROUND(IF(AA43=0, IF(Y43=0, 0, 1), Y43/AA43),5)</f>
        <v>0</v>
      </c>
      <c r="AF43" s="7"/>
      <c r="AG43" s="6">
        <v>0</v>
      </c>
      <c r="AH43" s="7"/>
      <c r="AI43" s="6">
        <v>17216</v>
      </c>
      <c r="AJ43" s="7"/>
      <c r="AK43" s="6">
        <f>ROUND((AG43-AI43),5)</f>
        <v>-17216</v>
      </c>
      <c r="AL43" s="7"/>
      <c r="AM43" s="39">
        <f>ROUND(IF(AI43=0, IF(AG43=0, 0, 1), AG43/AI43),5)</f>
        <v>0</v>
      </c>
      <c r="AN43" s="7"/>
      <c r="AO43" s="6">
        <v>0</v>
      </c>
      <c r="AP43" s="7"/>
      <c r="AQ43" s="6">
        <v>17216</v>
      </c>
      <c r="AR43" s="7"/>
      <c r="AS43" s="6">
        <f>ROUND((AO43-AQ43),5)</f>
        <v>-17216</v>
      </c>
      <c r="AT43" s="7"/>
      <c r="AU43" s="39">
        <f>ROUND(IF(AQ43=0, IF(AO43=0, 0, 1), AO43/AQ43),5)</f>
        <v>0</v>
      </c>
      <c r="AV43" s="7"/>
      <c r="AW43" s="6">
        <v>0</v>
      </c>
      <c r="AX43" s="7"/>
      <c r="AY43" s="6">
        <v>17216</v>
      </c>
      <c r="AZ43" s="7"/>
      <c r="BA43" s="6">
        <f>ROUND((AW43-AY43),5)</f>
        <v>-17216</v>
      </c>
      <c r="BB43" s="7"/>
      <c r="BC43" s="39">
        <f>ROUND(IF(AY43=0, IF(AW43=0, 0, 1), AW43/AY43),5)</f>
        <v>0</v>
      </c>
      <c r="BD43" s="7"/>
      <c r="BE43" s="6">
        <v>0</v>
      </c>
      <c r="BF43" s="7"/>
      <c r="BG43" s="6">
        <v>17216</v>
      </c>
      <c r="BH43" s="7"/>
      <c r="BI43" s="6">
        <f>ROUND((BE43-BG43),5)</f>
        <v>-17216</v>
      </c>
      <c r="BJ43" s="7"/>
      <c r="BK43" s="39">
        <f>ROUND(IF(BG43=0, IF(BE43=0, 0, 1), BE43/BG43),5)</f>
        <v>0</v>
      </c>
      <c r="BL43" s="7"/>
      <c r="BM43" s="6">
        <v>0</v>
      </c>
      <c r="BN43" s="7"/>
      <c r="BO43" s="6">
        <v>17216</v>
      </c>
      <c r="BP43" s="7"/>
      <c r="BQ43" s="6">
        <f>ROUND((BM43-BO43),5)</f>
        <v>-17216</v>
      </c>
      <c r="BR43" s="7"/>
      <c r="BS43" s="39">
        <f>ROUND(IF(BO43=0, IF(BM43=0, 0, 1), BM43/BO43),5)</f>
        <v>0</v>
      </c>
      <c r="BT43" s="7"/>
      <c r="BU43" s="6">
        <v>0</v>
      </c>
      <c r="BV43" s="7"/>
      <c r="BW43" s="6">
        <v>17217</v>
      </c>
      <c r="BX43" s="7"/>
      <c r="BY43" s="6">
        <f>ROUND((BU43-BW43),5)</f>
        <v>-17217</v>
      </c>
      <c r="BZ43" s="7"/>
      <c r="CA43" s="39">
        <f>ROUND(IF(BW43=0, IF(BU43=0, 0, 1), BU43/BW43),5)</f>
        <v>0</v>
      </c>
      <c r="CB43" s="7"/>
      <c r="CC43" s="6">
        <v>0</v>
      </c>
      <c r="CD43" s="7"/>
      <c r="CE43" s="6">
        <v>17217</v>
      </c>
      <c r="CF43" s="7"/>
      <c r="CG43" s="6">
        <f>ROUND((CC43-CE43),5)</f>
        <v>-17217</v>
      </c>
      <c r="CH43" s="7"/>
      <c r="CI43" s="39">
        <f>ROUND(IF(CE43=0, IF(CC43=0, 0, 1), CC43/CE43),5)</f>
        <v>0</v>
      </c>
      <c r="CJ43" s="7"/>
      <c r="CK43" s="6">
        <f t="shared" si="17"/>
        <v>0</v>
      </c>
      <c r="CL43" s="7"/>
      <c r="CM43" s="6">
        <f>ROUND(K43+S43+AA43+AI43+AQ43+AY43+BG43+BO43+BW43+CE43,5)</f>
        <v>172162</v>
      </c>
      <c r="CN43" s="7"/>
      <c r="CO43" s="6">
        <f>ROUND((CK43-CM43),5)</f>
        <v>-172162</v>
      </c>
      <c r="CP43" s="7"/>
      <c r="CQ43" s="39">
        <f>ROUND(IF(CM43=0, IF(CK43=0, 0, 1), CK43/CM43),5)</f>
        <v>0</v>
      </c>
      <c r="CR43" s="8"/>
    </row>
    <row r="44" spans="1:96" ht="18" x14ac:dyDescent="0.35">
      <c r="A44" s="5"/>
      <c r="B44" s="5"/>
      <c r="C44" s="5"/>
      <c r="D44" s="5"/>
      <c r="E44" s="5"/>
      <c r="F44" s="5"/>
      <c r="G44" s="5"/>
      <c r="H44" s="5" t="s">
        <v>191</v>
      </c>
      <c r="I44" s="6">
        <v>0</v>
      </c>
      <c r="J44" s="7"/>
      <c r="K44" s="6"/>
      <c r="L44" s="7"/>
      <c r="M44" s="6"/>
      <c r="N44" s="7"/>
      <c r="O44" s="39"/>
      <c r="P44" s="7"/>
      <c r="Q44" s="6">
        <v>0</v>
      </c>
      <c r="R44" s="7"/>
      <c r="S44" s="6"/>
      <c r="T44" s="7"/>
      <c r="U44" s="6"/>
      <c r="V44" s="7"/>
      <c r="W44" s="39"/>
      <c r="X44" s="7"/>
      <c r="Y44" s="6">
        <v>0</v>
      </c>
      <c r="Z44" s="7"/>
      <c r="AA44" s="6"/>
      <c r="AB44" s="7"/>
      <c r="AC44" s="6"/>
      <c r="AD44" s="7"/>
      <c r="AE44" s="39"/>
      <c r="AF44" s="7"/>
      <c r="AG44" s="6">
        <v>0</v>
      </c>
      <c r="AH44" s="7"/>
      <c r="AI44" s="6"/>
      <c r="AJ44" s="7"/>
      <c r="AK44" s="6"/>
      <c r="AL44" s="7"/>
      <c r="AM44" s="39"/>
      <c r="AN44" s="7"/>
      <c r="AO44" s="6">
        <v>0</v>
      </c>
      <c r="AP44" s="7"/>
      <c r="AQ44" s="6"/>
      <c r="AR44" s="7"/>
      <c r="AS44" s="6"/>
      <c r="AT44" s="7"/>
      <c r="AU44" s="39"/>
      <c r="AV44" s="7"/>
      <c r="AW44" s="6">
        <v>0</v>
      </c>
      <c r="AX44" s="7"/>
      <c r="AY44" s="6"/>
      <c r="AZ44" s="7"/>
      <c r="BA44" s="6"/>
      <c r="BB44" s="7"/>
      <c r="BC44" s="39"/>
      <c r="BD44" s="7"/>
      <c r="BE44" s="6">
        <v>0</v>
      </c>
      <c r="BF44" s="7"/>
      <c r="BG44" s="6"/>
      <c r="BH44" s="7"/>
      <c r="BI44" s="6"/>
      <c r="BJ44" s="7"/>
      <c r="BK44" s="39"/>
      <c r="BL44" s="7"/>
      <c r="BM44" s="6">
        <v>0</v>
      </c>
      <c r="BN44" s="7"/>
      <c r="BO44" s="6"/>
      <c r="BP44" s="7"/>
      <c r="BQ44" s="6"/>
      <c r="BR44" s="7"/>
      <c r="BS44" s="39"/>
      <c r="BT44" s="7"/>
      <c r="BU44" s="6">
        <v>15321.09</v>
      </c>
      <c r="BV44" s="7"/>
      <c r="BW44" s="6"/>
      <c r="BX44" s="7"/>
      <c r="BY44" s="6"/>
      <c r="BZ44" s="7"/>
      <c r="CA44" s="39"/>
      <c r="CB44" s="7"/>
      <c r="CC44" s="6">
        <v>0</v>
      </c>
      <c r="CD44" s="7"/>
      <c r="CE44" s="6"/>
      <c r="CF44" s="7"/>
      <c r="CG44" s="6"/>
      <c r="CH44" s="7"/>
      <c r="CI44" s="39"/>
      <c r="CJ44" s="7"/>
      <c r="CK44" s="6">
        <f t="shared" si="17"/>
        <v>15321.09</v>
      </c>
      <c r="CL44" s="7"/>
      <c r="CM44" s="6"/>
      <c r="CN44" s="7"/>
      <c r="CO44" s="6"/>
      <c r="CP44" s="7"/>
      <c r="CQ44" s="39"/>
      <c r="CR44" s="8"/>
    </row>
    <row r="45" spans="1:96" ht="18" x14ac:dyDescent="0.35">
      <c r="A45" s="5"/>
      <c r="B45" s="5"/>
      <c r="C45" s="5"/>
      <c r="D45" s="5"/>
      <c r="E45" s="5"/>
      <c r="F45" s="5"/>
      <c r="G45" s="5"/>
      <c r="H45" s="5" t="s">
        <v>192</v>
      </c>
      <c r="I45" s="6">
        <v>3492.46</v>
      </c>
      <c r="J45" s="7"/>
      <c r="K45" s="6">
        <v>7139</v>
      </c>
      <c r="L45" s="7"/>
      <c r="M45" s="6">
        <f>ROUND((I45-K45),5)</f>
        <v>-3646.54</v>
      </c>
      <c r="N45" s="7"/>
      <c r="O45" s="39">
        <f>ROUND(IF(K45=0, IF(I45=0, 0, 1), I45/K45),5)</f>
        <v>0.48920999999999998</v>
      </c>
      <c r="P45" s="7"/>
      <c r="Q45" s="6">
        <v>4586.4799999999996</v>
      </c>
      <c r="R45" s="7"/>
      <c r="S45" s="6">
        <v>7139</v>
      </c>
      <c r="T45" s="7"/>
      <c r="U45" s="6">
        <f>ROUND((Q45-S45),5)</f>
        <v>-2552.52</v>
      </c>
      <c r="V45" s="7"/>
      <c r="W45" s="39">
        <f>ROUND(IF(S45=0, IF(Q45=0, 0, 1), Q45/S45),5)</f>
        <v>0.64244999999999997</v>
      </c>
      <c r="X45" s="7"/>
      <c r="Y45" s="6">
        <v>6232.91</v>
      </c>
      <c r="Z45" s="7"/>
      <c r="AA45" s="6">
        <v>7139</v>
      </c>
      <c r="AB45" s="7"/>
      <c r="AC45" s="6">
        <f>ROUND((Y45-AA45),5)</f>
        <v>-906.09</v>
      </c>
      <c r="AD45" s="7"/>
      <c r="AE45" s="39">
        <f>ROUND(IF(AA45=0, IF(Y45=0, 0, 1), Y45/AA45),5)</f>
        <v>0.87307999999999997</v>
      </c>
      <c r="AF45" s="7"/>
      <c r="AG45" s="6">
        <v>13165.75</v>
      </c>
      <c r="AH45" s="7"/>
      <c r="AI45" s="6">
        <v>7139</v>
      </c>
      <c r="AJ45" s="7"/>
      <c r="AK45" s="6">
        <f>ROUND((AG45-AI45),5)</f>
        <v>6026.75</v>
      </c>
      <c r="AL45" s="7"/>
      <c r="AM45" s="39">
        <f>ROUND(IF(AI45=0, IF(AG45=0, 0, 1), AG45/AI45),5)</f>
        <v>1.8442000000000001</v>
      </c>
      <c r="AN45" s="7"/>
      <c r="AO45" s="6">
        <v>2381.4499999999998</v>
      </c>
      <c r="AP45" s="7"/>
      <c r="AQ45" s="6">
        <v>7139</v>
      </c>
      <c r="AR45" s="7"/>
      <c r="AS45" s="6">
        <f>ROUND((AO45-AQ45),5)</f>
        <v>-4757.55</v>
      </c>
      <c r="AT45" s="7"/>
      <c r="AU45" s="39">
        <f>ROUND(IF(AQ45=0, IF(AO45=0, 0, 1), AO45/AQ45),5)</f>
        <v>0.33357999999999999</v>
      </c>
      <c r="AV45" s="7"/>
      <c r="AW45" s="6">
        <v>14018.32</v>
      </c>
      <c r="AX45" s="7"/>
      <c r="AY45" s="6">
        <v>7139</v>
      </c>
      <c r="AZ45" s="7"/>
      <c r="BA45" s="6">
        <f>ROUND((AW45-AY45),5)</f>
        <v>6879.32</v>
      </c>
      <c r="BB45" s="7"/>
      <c r="BC45" s="39">
        <f>ROUND(IF(AY45=0, IF(AW45=0, 0, 1), AW45/AY45),5)</f>
        <v>1.96363</v>
      </c>
      <c r="BD45" s="7"/>
      <c r="BE45" s="6">
        <v>0</v>
      </c>
      <c r="BF45" s="7"/>
      <c r="BG45" s="6">
        <v>7139</v>
      </c>
      <c r="BH45" s="7"/>
      <c r="BI45" s="6">
        <f>ROUND((BE45-BG45),5)</f>
        <v>-7139</v>
      </c>
      <c r="BJ45" s="7"/>
      <c r="BK45" s="39">
        <f>ROUND(IF(BG45=0, IF(BE45=0, 0, 1), BE45/BG45),5)</f>
        <v>0</v>
      </c>
      <c r="BL45" s="7"/>
      <c r="BM45" s="6">
        <v>0</v>
      </c>
      <c r="BN45" s="7"/>
      <c r="BO45" s="6">
        <v>7139</v>
      </c>
      <c r="BP45" s="7"/>
      <c r="BQ45" s="6">
        <f>ROUND((BM45-BO45),5)</f>
        <v>-7139</v>
      </c>
      <c r="BR45" s="7"/>
      <c r="BS45" s="39">
        <f>ROUND(IF(BO45=0, IF(BM45=0, 0, 1), BM45/BO45),5)</f>
        <v>0</v>
      </c>
      <c r="BT45" s="7"/>
      <c r="BU45" s="6">
        <v>0</v>
      </c>
      <c r="BV45" s="7"/>
      <c r="BW45" s="6">
        <v>7139</v>
      </c>
      <c r="BX45" s="7"/>
      <c r="BY45" s="6">
        <f>ROUND((BU45-BW45),5)</f>
        <v>-7139</v>
      </c>
      <c r="BZ45" s="7"/>
      <c r="CA45" s="39">
        <f>ROUND(IF(BW45=0, IF(BU45=0, 0, 1), BU45/BW45),5)</f>
        <v>0</v>
      </c>
      <c r="CB45" s="7"/>
      <c r="CC45" s="6">
        <v>0</v>
      </c>
      <c r="CD45" s="7"/>
      <c r="CE45" s="6">
        <v>7139</v>
      </c>
      <c r="CF45" s="7"/>
      <c r="CG45" s="6">
        <f>ROUND((CC45-CE45),5)</f>
        <v>-7139</v>
      </c>
      <c r="CH45" s="7"/>
      <c r="CI45" s="39">
        <f>ROUND(IF(CE45=0, IF(CC45=0, 0, 1), CC45/CE45),5)</f>
        <v>0</v>
      </c>
      <c r="CJ45" s="7"/>
      <c r="CK45" s="6">
        <f t="shared" si="17"/>
        <v>43877.37</v>
      </c>
      <c r="CL45" s="7"/>
      <c r="CM45" s="6">
        <f>ROUND(K45+S45+AA45+AI45+AQ45+AY45+BG45+BO45+BW45+CE45,5)</f>
        <v>71390</v>
      </c>
      <c r="CN45" s="7"/>
      <c r="CO45" s="6">
        <f>ROUND((CK45-CM45),5)</f>
        <v>-27512.63</v>
      </c>
      <c r="CP45" s="7"/>
      <c r="CQ45" s="39">
        <f>ROUND(IF(CM45=0, IF(CK45=0, 0, 1), CK45/CM45),5)</f>
        <v>0.61462000000000006</v>
      </c>
      <c r="CR45" s="8"/>
    </row>
    <row r="46" spans="1:96" ht="18" x14ac:dyDescent="0.35">
      <c r="A46" s="5"/>
      <c r="B46" s="5"/>
      <c r="C46" s="5"/>
      <c r="D46" s="5"/>
      <c r="E46" s="5"/>
      <c r="F46" s="5"/>
      <c r="G46" s="5"/>
      <c r="H46" s="5" t="s">
        <v>193</v>
      </c>
      <c r="I46" s="6">
        <v>3039.69</v>
      </c>
      <c r="J46" s="7"/>
      <c r="K46" s="6">
        <v>8614</v>
      </c>
      <c r="L46" s="7"/>
      <c r="M46" s="6">
        <f>ROUND((I46-K46),5)</f>
        <v>-5574.31</v>
      </c>
      <c r="N46" s="7"/>
      <c r="O46" s="39">
        <f>ROUND(IF(K46=0, IF(I46=0, 0, 1), I46/K46),5)</f>
        <v>0.35288000000000003</v>
      </c>
      <c r="P46" s="7"/>
      <c r="Q46" s="6">
        <v>2490.7199999999998</v>
      </c>
      <c r="R46" s="7"/>
      <c r="S46" s="6">
        <v>8614</v>
      </c>
      <c r="T46" s="7"/>
      <c r="U46" s="6">
        <f>ROUND((Q46-S46),5)</f>
        <v>-6123.28</v>
      </c>
      <c r="V46" s="7"/>
      <c r="W46" s="39">
        <f>ROUND(IF(S46=0, IF(Q46=0, 0, 1), Q46/S46),5)</f>
        <v>0.28915000000000002</v>
      </c>
      <c r="X46" s="7"/>
      <c r="Y46" s="6">
        <v>6687.2</v>
      </c>
      <c r="Z46" s="7"/>
      <c r="AA46" s="6">
        <v>8614</v>
      </c>
      <c r="AB46" s="7"/>
      <c r="AC46" s="6">
        <f>ROUND((Y46-AA46),5)</f>
        <v>-1926.8</v>
      </c>
      <c r="AD46" s="7"/>
      <c r="AE46" s="39">
        <f>ROUND(IF(AA46=0, IF(Y46=0, 0, 1), Y46/AA46),5)</f>
        <v>0.77632000000000001</v>
      </c>
      <c r="AF46" s="7"/>
      <c r="AG46" s="6">
        <v>3996.71</v>
      </c>
      <c r="AH46" s="7"/>
      <c r="AI46" s="6">
        <v>8614</v>
      </c>
      <c r="AJ46" s="7"/>
      <c r="AK46" s="6">
        <f>ROUND((AG46-AI46),5)</f>
        <v>-4617.29</v>
      </c>
      <c r="AL46" s="7"/>
      <c r="AM46" s="39">
        <f>ROUND(IF(AI46=0, IF(AG46=0, 0, 1), AG46/AI46),5)</f>
        <v>0.46398</v>
      </c>
      <c r="AN46" s="7"/>
      <c r="AO46" s="6">
        <v>5102.12</v>
      </c>
      <c r="AP46" s="7"/>
      <c r="AQ46" s="6">
        <v>8614</v>
      </c>
      <c r="AR46" s="7"/>
      <c r="AS46" s="6">
        <f>ROUND((AO46-AQ46),5)</f>
        <v>-3511.88</v>
      </c>
      <c r="AT46" s="7"/>
      <c r="AU46" s="39">
        <f>ROUND(IF(AQ46=0, IF(AO46=0, 0, 1), AO46/AQ46),5)</f>
        <v>0.59231</v>
      </c>
      <c r="AV46" s="7"/>
      <c r="AW46" s="6">
        <v>12282.71</v>
      </c>
      <c r="AX46" s="7"/>
      <c r="AY46" s="6">
        <v>8614</v>
      </c>
      <c r="AZ46" s="7"/>
      <c r="BA46" s="6">
        <f>ROUND((AW46-AY46),5)</f>
        <v>3668.71</v>
      </c>
      <c r="BB46" s="7"/>
      <c r="BC46" s="39">
        <f>ROUND(IF(AY46=0, IF(AW46=0, 0, 1), AW46/AY46),5)</f>
        <v>1.4258999999999999</v>
      </c>
      <c r="BD46" s="7"/>
      <c r="BE46" s="6">
        <v>0</v>
      </c>
      <c r="BF46" s="7"/>
      <c r="BG46" s="6">
        <v>8614</v>
      </c>
      <c r="BH46" s="7"/>
      <c r="BI46" s="6">
        <f>ROUND((BE46-BG46),5)</f>
        <v>-8614</v>
      </c>
      <c r="BJ46" s="7"/>
      <c r="BK46" s="39">
        <f>ROUND(IF(BG46=0, IF(BE46=0, 0, 1), BE46/BG46),5)</f>
        <v>0</v>
      </c>
      <c r="BL46" s="7"/>
      <c r="BM46" s="6">
        <v>0</v>
      </c>
      <c r="BN46" s="7"/>
      <c r="BO46" s="6">
        <v>8614</v>
      </c>
      <c r="BP46" s="7"/>
      <c r="BQ46" s="6">
        <f>ROUND((BM46-BO46),5)</f>
        <v>-8614</v>
      </c>
      <c r="BR46" s="7"/>
      <c r="BS46" s="39">
        <f>ROUND(IF(BO46=0, IF(BM46=0, 0, 1), BM46/BO46),5)</f>
        <v>0</v>
      </c>
      <c r="BT46" s="7"/>
      <c r="BU46" s="6">
        <v>0</v>
      </c>
      <c r="BV46" s="7"/>
      <c r="BW46" s="6">
        <v>8614</v>
      </c>
      <c r="BX46" s="7"/>
      <c r="BY46" s="6">
        <f>ROUND((BU46-BW46),5)</f>
        <v>-8614</v>
      </c>
      <c r="BZ46" s="7"/>
      <c r="CA46" s="39">
        <f>ROUND(IF(BW46=0, IF(BU46=0, 0, 1), BU46/BW46),5)</f>
        <v>0</v>
      </c>
      <c r="CB46" s="7"/>
      <c r="CC46" s="6">
        <v>0</v>
      </c>
      <c r="CD46" s="7"/>
      <c r="CE46" s="6">
        <v>8614</v>
      </c>
      <c r="CF46" s="7"/>
      <c r="CG46" s="6">
        <f>ROUND((CC46-CE46),5)</f>
        <v>-8614</v>
      </c>
      <c r="CH46" s="7"/>
      <c r="CI46" s="39">
        <f>ROUND(IF(CE46=0, IF(CC46=0, 0, 1), CC46/CE46),5)</f>
        <v>0</v>
      </c>
      <c r="CJ46" s="7"/>
      <c r="CK46" s="6">
        <f t="shared" si="17"/>
        <v>33599.15</v>
      </c>
      <c r="CL46" s="7"/>
      <c r="CM46" s="6">
        <f>ROUND(K46+S46+AA46+AI46+AQ46+AY46+BG46+BO46+BW46+CE46,5)</f>
        <v>86140</v>
      </c>
      <c r="CN46" s="7"/>
      <c r="CO46" s="6">
        <f>ROUND((CK46-CM46),5)</f>
        <v>-52540.85</v>
      </c>
      <c r="CP46" s="7"/>
      <c r="CQ46" s="39">
        <f>ROUND(IF(CM46=0, IF(CK46=0, 0, 1), CK46/CM46),5)</f>
        <v>0.39005000000000001</v>
      </c>
      <c r="CR46" s="8"/>
    </row>
    <row r="47" spans="1:96" ht="18.600000000000001" thickBot="1" x14ac:dyDescent="0.4">
      <c r="A47" s="5"/>
      <c r="B47" s="5"/>
      <c r="C47" s="5"/>
      <c r="D47" s="5"/>
      <c r="E47" s="5"/>
      <c r="F47" s="5"/>
      <c r="G47" s="5"/>
      <c r="H47" s="5" t="s">
        <v>194</v>
      </c>
      <c r="I47" s="9">
        <v>3533.9</v>
      </c>
      <c r="J47" s="7"/>
      <c r="K47" s="9"/>
      <c r="L47" s="7"/>
      <c r="M47" s="9"/>
      <c r="N47" s="7"/>
      <c r="O47" s="40"/>
      <c r="P47" s="7"/>
      <c r="Q47" s="9">
        <v>2771.17</v>
      </c>
      <c r="R47" s="7"/>
      <c r="S47" s="9"/>
      <c r="T47" s="7"/>
      <c r="U47" s="9"/>
      <c r="V47" s="7"/>
      <c r="W47" s="40"/>
      <c r="X47" s="7"/>
      <c r="Y47" s="9">
        <v>3393.11</v>
      </c>
      <c r="Z47" s="7"/>
      <c r="AA47" s="9"/>
      <c r="AB47" s="7"/>
      <c r="AC47" s="9"/>
      <c r="AD47" s="7"/>
      <c r="AE47" s="40"/>
      <c r="AF47" s="7"/>
      <c r="AG47" s="9">
        <v>2290.62</v>
      </c>
      <c r="AH47" s="7"/>
      <c r="AI47" s="9"/>
      <c r="AJ47" s="7"/>
      <c r="AK47" s="9"/>
      <c r="AL47" s="7"/>
      <c r="AM47" s="40"/>
      <c r="AN47" s="7"/>
      <c r="AO47" s="9">
        <v>7135.12</v>
      </c>
      <c r="AP47" s="7"/>
      <c r="AQ47" s="9"/>
      <c r="AR47" s="7"/>
      <c r="AS47" s="9"/>
      <c r="AT47" s="7"/>
      <c r="AU47" s="40"/>
      <c r="AV47" s="7"/>
      <c r="AW47" s="9">
        <v>15414.21</v>
      </c>
      <c r="AX47" s="7"/>
      <c r="AY47" s="9"/>
      <c r="AZ47" s="7"/>
      <c r="BA47" s="9"/>
      <c r="BB47" s="7"/>
      <c r="BC47" s="40"/>
      <c r="BD47" s="7"/>
      <c r="BE47" s="9">
        <v>0</v>
      </c>
      <c r="BF47" s="7"/>
      <c r="BG47" s="9"/>
      <c r="BH47" s="7"/>
      <c r="BI47" s="9"/>
      <c r="BJ47" s="7"/>
      <c r="BK47" s="40"/>
      <c r="BL47" s="7"/>
      <c r="BM47" s="9">
        <v>0</v>
      </c>
      <c r="BN47" s="7"/>
      <c r="BO47" s="9"/>
      <c r="BP47" s="7"/>
      <c r="BQ47" s="9"/>
      <c r="BR47" s="7"/>
      <c r="BS47" s="40"/>
      <c r="BT47" s="7"/>
      <c r="BU47" s="9">
        <v>29443.7</v>
      </c>
      <c r="BV47" s="7"/>
      <c r="BW47" s="9"/>
      <c r="BX47" s="7"/>
      <c r="BY47" s="9"/>
      <c r="BZ47" s="7"/>
      <c r="CA47" s="40"/>
      <c r="CB47" s="7"/>
      <c r="CC47" s="9">
        <v>0</v>
      </c>
      <c r="CD47" s="7"/>
      <c r="CE47" s="9"/>
      <c r="CF47" s="7"/>
      <c r="CG47" s="9"/>
      <c r="CH47" s="7"/>
      <c r="CI47" s="40"/>
      <c r="CJ47" s="7"/>
      <c r="CK47" s="9">
        <f t="shared" si="17"/>
        <v>63981.83</v>
      </c>
      <c r="CL47" s="7"/>
      <c r="CM47" s="9"/>
      <c r="CN47" s="7"/>
      <c r="CO47" s="9"/>
      <c r="CP47" s="7"/>
      <c r="CQ47" s="40"/>
      <c r="CR47" s="8"/>
    </row>
    <row r="48" spans="1:96" ht="18" x14ac:dyDescent="0.35">
      <c r="A48" s="5"/>
      <c r="B48" s="5"/>
      <c r="C48" s="5"/>
      <c r="D48" s="5"/>
      <c r="E48" s="5"/>
      <c r="F48" s="5"/>
      <c r="G48" s="5" t="s">
        <v>195</v>
      </c>
      <c r="H48" s="5"/>
      <c r="I48" s="6">
        <f>ROUND(SUM(I37:I47),5)</f>
        <v>16978.330000000002</v>
      </c>
      <c r="J48" s="7"/>
      <c r="K48" s="6">
        <f>ROUND(SUM(K37:K47),5)</f>
        <v>50579</v>
      </c>
      <c r="L48" s="7"/>
      <c r="M48" s="6">
        <f>ROUND((I48-K48),5)</f>
        <v>-33600.67</v>
      </c>
      <c r="N48" s="7"/>
      <c r="O48" s="39">
        <f>ROUND(IF(K48=0, IF(I48=0, 0, 1), I48/K48),5)</f>
        <v>0.33567999999999998</v>
      </c>
      <c r="P48" s="7"/>
      <c r="Q48" s="6">
        <f>ROUND(SUM(Q37:Q47),5)</f>
        <v>17248.89</v>
      </c>
      <c r="R48" s="7"/>
      <c r="S48" s="6">
        <f>ROUND(SUM(S37:S47),5)</f>
        <v>50579</v>
      </c>
      <c r="T48" s="7"/>
      <c r="U48" s="6">
        <f>ROUND((Q48-S48),5)</f>
        <v>-33330.11</v>
      </c>
      <c r="V48" s="7"/>
      <c r="W48" s="39">
        <f>ROUND(IF(S48=0, IF(Q48=0, 0, 1), Q48/S48),5)</f>
        <v>0.34103</v>
      </c>
      <c r="X48" s="7"/>
      <c r="Y48" s="6">
        <f>ROUND(SUM(Y37:Y47),5)</f>
        <v>19900.939999999999</v>
      </c>
      <c r="Z48" s="7"/>
      <c r="AA48" s="6">
        <f>ROUND(SUM(AA37:AA47),5)</f>
        <v>50579</v>
      </c>
      <c r="AB48" s="7"/>
      <c r="AC48" s="6">
        <f>ROUND((Y48-AA48),5)</f>
        <v>-30678.06</v>
      </c>
      <c r="AD48" s="7"/>
      <c r="AE48" s="39">
        <f>ROUND(IF(AA48=0, IF(Y48=0, 0, 1), Y48/AA48),5)</f>
        <v>0.39345999999999998</v>
      </c>
      <c r="AF48" s="7"/>
      <c r="AG48" s="6">
        <f>ROUND(SUM(AG37:AG47),5)</f>
        <v>24632.95</v>
      </c>
      <c r="AH48" s="7"/>
      <c r="AI48" s="6">
        <f>ROUND(SUM(AI37:AI47),5)</f>
        <v>50579</v>
      </c>
      <c r="AJ48" s="7"/>
      <c r="AK48" s="6">
        <f>ROUND((AG48-AI48),5)</f>
        <v>-25946.05</v>
      </c>
      <c r="AL48" s="7"/>
      <c r="AM48" s="39">
        <f>ROUND(IF(AI48=0, IF(AG48=0, 0, 1), AG48/AI48),5)</f>
        <v>0.48702000000000001</v>
      </c>
      <c r="AN48" s="7"/>
      <c r="AO48" s="6">
        <f>ROUND(SUM(AO37:AO47),5)</f>
        <v>18754.63</v>
      </c>
      <c r="AP48" s="7"/>
      <c r="AQ48" s="6">
        <f>ROUND(SUM(AQ37:AQ47),5)</f>
        <v>50579</v>
      </c>
      <c r="AR48" s="7"/>
      <c r="AS48" s="6">
        <f>ROUND((AO48-AQ48),5)</f>
        <v>-31824.37</v>
      </c>
      <c r="AT48" s="7"/>
      <c r="AU48" s="39">
        <f>ROUND(IF(AQ48=0, IF(AO48=0, 0, 1), AO48/AQ48),5)</f>
        <v>0.37080000000000002</v>
      </c>
      <c r="AV48" s="7"/>
      <c r="AW48" s="6">
        <f>ROUND(SUM(AW37:AW47),5)</f>
        <v>47012.62</v>
      </c>
      <c r="AX48" s="7"/>
      <c r="AY48" s="6">
        <f>ROUND(SUM(AY37:AY47),5)</f>
        <v>50579</v>
      </c>
      <c r="AZ48" s="7"/>
      <c r="BA48" s="6">
        <f>ROUND((AW48-AY48),5)</f>
        <v>-3566.38</v>
      </c>
      <c r="BB48" s="7"/>
      <c r="BC48" s="39">
        <f>ROUND(IF(AY48=0, IF(AW48=0, 0, 1), AW48/AY48),5)</f>
        <v>0.92949000000000004</v>
      </c>
      <c r="BD48" s="7"/>
      <c r="BE48" s="6">
        <f>ROUND(SUM(BE37:BE47),5)</f>
        <v>1885.21</v>
      </c>
      <c r="BF48" s="7"/>
      <c r="BG48" s="6">
        <f>ROUND(SUM(BG37:BG47),5)</f>
        <v>50579</v>
      </c>
      <c r="BH48" s="7"/>
      <c r="BI48" s="6">
        <f>ROUND((BE48-BG48),5)</f>
        <v>-48693.79</v>
      </c>
      <c r="BJ48" s="7"/>
      <c r="BK48" s="39">
        <f>ROUND(IF(BG48=0, IF(BE48=0, 0, 1), BE48/BG48),5)</f>
        <v>3.7269999999999998E-2</v>
      </c>
      <c r="BL48" s="7"/>
      <c r="BM48" s="6">
        <f>ROUND(SUM(BM37:BM47),5)</f>
        <v>9527.5</v>
      </c>
      <c r="BN48" s="7"/>
      <c r="BO48" s="6">
        <f>ROUND(SUM(BO37:BO47),5)</f>
        <v>50578</v>
      </c>
      <c r="BP48" s="7"/>
      <c r="BQ48" s="6">
        <f>ROUND((BM48-BO48),5)</f>
        <v>-41050.5</v>
      </c>
      <c r="BR48" s="7"/>
      <c r="BS48" s="39">
        <f>ROUND(IF(BO48=0, IF(BM48=0, 0, 1), BM48/BO48),5)</f>
        <v>0.18837000000000001</v>
      </c>
      <c r="BT48" s="7"/>
      <c r="BU48" s="6">
        <f>ROUND(SUM(BU37:BU47),5)</f>
        <v>53691.02</v>
      </c>
      <c r="BV48" s="7"/>
      <c r="BW48" s="6">
        <f>ROUND(SUM(BW37:BW47),5)</f>
        <v>50579</v>
      </c>
      <c r="BX48" s="7"/>
      <c r="BY48" s="6">
        <f>ROUND((BU48-BW48),5)</f>
        <v>3112.02</v>
      </c>
      <c r="BZ48" s="7"/>
      <c r="CA48" s="39">
        <f>ROUND(IF(BW48=0, IF(BU48=0, 0, 1), BU48/BW48),5)</f>
        <v>1.0615300000000001</v>
      </c>
      <c r="CB48" s="7"/>
      <c r="CC48" s="6">
        <f>ROUND(SUM(CC37:CC47),5)</f>
        <v>-625</v>
      </c>
      <c r="CD48" s="7"/>
      <c r="CE48" s="6">
        <f>ROUND(SUM(CE37:CE47),5)</f>
        <v>50579</v>
      </c>
      <c r="CF48" s="7"/>
      <c r="CG48" s="6">
        <f>ROUND((CC48-CE48),5)</f>
        <v>-51204</v>
      </c>
      <c r="CH48" s="7"/>
      <c r="CI48" s="39">
        <f>ROUND(IF(CE48=0, IF(CC48=0, 0, 1), CC48/CE48),5)</f>
        <v>-1.2359999999999999E-2</v>
      </c>
      <c r="CJ48" s="7"/>
      <c r="CK48" s="6">
        <f t="shared" si="17"/>
        <v>209007.09</v>
      </c>
      <c r="CL48" s="7"/>
      <c r="CM48" s="6">
        <f>ROUND(K48+S48+AA48+AI48+AQ48+AY48+BG48+BO48+BW48+CE48,5)</f>
        <v>505789</v>
      </c>
      <c r="CN48" s="7"/>
      <c r="CO48" s="6">
        <f>ROUND((CK48-CM48),5)</f>
        <v>-296781.90999999997</v>
      </c>
      <c r="CP48" s="7"/>
      <c r="CQ48" s="39">
        <f>ROUND(IF(CM48=0, IF(CK48=0, 0, 1), CK48/CM48),5)</f>
        <v>0.41322999999999999</v>
      </c>
      <c r="CR48" s="8"/>
    </row>
    <row r="49" spans="1:96" ht="18" x14ac:dyDescent="0.35">
      <c r="A49" s="5"/>
      <c r="B49" s="5"/>
      <c r="C49" s="5"/>
      <c r="D49" s="5"/>
      <c r="E49" s="5"/>
      <c r="F49" s="5"/>
      <c r="G49" s="5" t="s">
        <v>196</v>
      </c>
      <c r="H49" s="5"/>
      <c r="I49" s="6"/>
      <c r="J49" s="7"/>
      <c r="K49" s="6"/>
      <c r="L49" s="7"/>
      <c r="M49" s="6"/>
      <c r="N49" s="7"/>
      <c r="O49" s="39"/>
      <c r="P49" s="7"/>
      <c r="Q49" s="6"/>
      <c r="R49" s="7"/>
      <c r="S49" s="6"/>
      <c r="T49" s="7"/>
      <c r="U49" s="6"/>
      <c r="V49" s="7"/>
      <c r="W49" s="39"/>
      <c r="X49" s="7"/>
      <c r="Y49" s="6"/>
      <c r="Z49" s="7"/>
      <c r="AA49" s="6"/>
      <c r="AB49" s="7"/>
      <c r="AC49" s="6"/>
      <c r="AD49" s="7"/>
      <c r="AE49" s="39"/>
      <c r="AF49" s="7"/>
      <c r="AG49" s="6"/>
      <c r="AH49" s="7"/>
      <c r="AI49" s="6"/>
      <c r="AJ49" s="7"/>
      <c r="AK49" s="6"/>
      <c r="AL49" s="7"/>
      <c r="AM49" s="39"/>
      <c r="AN49" s="7"/>
      <c r="AO49" s="6"/>
      <c r="AP49" s="7"/>
      <c r="AQ49" s="6"/>
      <c r="AR49" s="7"/>
      <c r="AS49" s="6"/>
      <c r="AT49" s="7"/>
      <c r="AU49" s="39"/>
      <c r="AV49" s="7"/>
      <c r="AW49" s="6"/>
      <c r="AX49" s="7"/>
      <c r="AY49" s="6"/>
      <c r="AZ49" s="7"/>
      <c r="BA49" s="6"/>
      <c r="BB49" s="7"/>
      <c r="BC49" s="39"/>
      <c r="BD49" s="7"/>
      <c r="BE49" s="6"/>
      <c r="BF49" s="7"/>
      <c r="BG49" s="6"/>
      <c r="BH49" s="7"/>
      <c r="BI49" s="6"/>
      <c r="BJ49" s="7"/>
      <c r="BK49" s="39"/>
      <c r="BL49" s="7"/>
      <c r="BM49" s="6"/>
      <c r="BN49" s="7"/>
      <c r="BO49" s="6"/>
      <c r="BP49" s="7"/>
      <c r="BQ49" s="6"/>
      <c r="BR49" s="7"/>
      <c r="BS49" s="39"/>
      <c r="BT49" s="7"/>
      <c r="BU49" s="6"/>
      <c r="BV49" s="7"/>
      <c r="BW49" s="6"/>
      <c r="BX49" s="7"/>
      <c r="BY49" s="6"/>
      <c r="BZ49" s="7"/>
      <c r="CA49" s="39"/>
      <c r="CB49" s="7"/>
      <c r="CC49" s="6"/>
      <c r="CD49" s="7"/>
      <c r="CE49" s="6"/>
      <c r="CF49" s="7"/>
      <c r="CG49" s="6"/>
      <c r="CH49" s="7"/>
      <c r="CI49" s="39"/>
      <c r="CJ49" s="7"/>
      <c r="CK49" s="6"/>
      <c r="CL49" s="7"/>
      <c r="CM49" s="6"/>
      <c r="CN49" s="7"/>
      <c r="CO49" s="6"/>
      <c r="CP49" s="7"/>
      <c r="CQ49" s="39"/>
      <c r="CR49" s="8"/>
    </row>
    <row r="50" spans="1:96" ht="18.600000000000001" thickBot="1" x14ac:dyDescent="0.4">
      <c r="A50" s="5"/>
      <c r="B50" s="5"/>
      <c r="C50" s="5"/>
      <c r="D50" s="5"/>
      <c r="E50" s="5"/>
      <c r="F50" s="5"/>
      <c r="G50" s="5"/>
      <c r="H50" s="5" t="s">
        <v>197</v>
      </c>
      <c r="I50" s="9">
        <v>0</v>
      </c>
      <c r="J50" s="7"/>
      <c r="K50" s="9">
        <v>0</v>
      </c>
      <c r="L50" s="7"/>
      <c r="M50" s="9">
        <f>ROUND((I50-K50),5)</f>
        <v>0</v>
      </c>
      <c r="N50" s="7"/>
      <c r="O50" s="40">
        <f>ROUND(IF(K50=0, IF(I50=0, 0, 1), I50/K50),5)</f>
        <v>0</v>
      </c>
      <c r="P50" s="7"/>
      <c r="Q50" s="9">
        <v>0</v>
      </c>
      <c r="R50" s="7"/>
      <c r="S50" s="9">
        <v>0</v>
      </c>
      <c r="T50" s="7"/>
      <c r="U50" s="9">
        <f>ROUND((Q50-S50),5)</f>
        <v>0</v>
      </c>
      <c r="V50" s="7"/>
      <c r="W50" s="40">
        <f>ROUND(IF(S50=0, IF(Q50=0, 0, 1), Q50/S50),5)</f>
        <v>0</v>
      </c>
      <c r="X50" s="7"/>
      <c r="Y50" s="9">
        <v>0</v>
      </c>
      <c r="Z50" s="7"/>
      <c r="AA50" s="9">
        <v>0</v>
      </c>
      <c r="AB50" s="7"/>
      <c r="AC50" s="9">
        <f>ROUND((Y50-AA50),5)</f>
        <v>0</v>
      </c>
      <c r="AD50" s="7"/>
      <c r="AE50" s="40">
        <f>ROUND(IF(AA50=0, IF(Y50=0, 0, 1), Y50/AA50),5)</f>
        <v>0</v>
      </c>
      <c r="AF50" s="7"/>
      <c r="AG50" s="9">
        <v>0</v>
      </c>
      <c r="AH50" s="7"/>
      <c r="AI50" s="9">
        <v>0</v>
      </c>
      <c r="AJ50" s="7"/>
      <c r="AK50" s="9">
        <f>ROUND((AG50-AI50),5)</f>
        <v>0</v>
      </c>
      <c r="AL50" s="7"/>
      <c r="AM50" s="40">
        <f>ROUND(IF(AI50=0, IF(AG50=0, 0, 1), AG50/AI50),5)</f>
        <v>0</v>
      </c>
      <c r="AN50" s="7"/>
      <c r="AO50" s="9">
        <v>0</v>
      </c>
      <c r="AP50" s="7"/>
      <c r="AQ50" s="9">
        <v>0</v>
      </c>
      <c r="AR50" s="7"/>
      <c r="AS50" s="9">
        <f>ROUND((AO50-AQ50),5)</f>
        <v>0</v>
      </c>
      <c r="AT50" s="7"/>
      <c r="AU50" s="40">
        <f>ROUND(IF(AQ50=0, IF(AO50=0, 0, 1), AO50/AQ50),5)</f>
        <v>0</v>
      </c>
      <c r="AV50" s="7"/>
      <c r="AW50" s="9">
        <v>0</v>
      </c>
      <c r="AX50" s="7"/>
      <c r="AY50" s="9">
        <v>0</v>
      </c>
      <c r="AZ50" s="7"/>
      <c r="BA50" s="9">
        <f>ROUND((AW50-AY50),5)</f>
        <v>0</v>
      </c>
      <c r="BB50" s="7"/>
      <c r="BC50" s="40">
        <f>ROUND(IF(AY50=0, IF(AW50=0, 0, 1), AW50/AY50),5)</f>
        <v>0</v>
      </c>
      <c r="BD50" s="7"/>
      <c r="BE50" s="9">
        <v>0</v>
      </c>
      <c r="BF50" s="7"/>
      <c r="BG50" s="6"/>
      <c r="BH50" s="7"/>
      <c r="BI50" s="6"/>
      <c r="BJ50" s="7"/>
      <c r="BK50" s="39"/>
      <c r="BL50" s="7"/>
      <c r="BM50" s="9">
        <v>0</v>
      </c>
      <c r="BN50" s="7"/>
      <c r="BO50" s="6"/>
      <c r="BP50" s="7"/>
      <c r="BQ50" s="6"/>
      <c r="BR50" s="7"/>
      <c r="BS50" s="39"/>
      <c r="BT50" s="7"/>
      <c r="BU50" s="9">
        <v>0</v>
      </c>
      <c r="BV50" s="7"/>
      <c r="BW50" s="6"/>
      <c r="BX50" s="7"/>
      <c r="BY50" s="6"/>
      <c r="BZ50" s="7"/>
      <c r="CA50" s="39"/>
      <c r="CB50" s="7"/>
      <c r="CC50" s="9">
        <v>0</v>
      </c>
      <c r="CD50" s="7"/>
      <c r="CE50" s="6"/>
      <c r="CF50" s="7"/>
      <c r="CG50" s="6"/>
      <c r="CH50" s="7"/>
      <c r="CI50" s="39"/>
      <c r="CJ50" s="7"/>
      <c r="CK50" s="9">
        <f>ROUND(I50+Q50+Y50+AG50+AO50+AW50+BE50+BM50+BU50+CC50,5)</f>
        <v>0</v>
      </c>
      <c r="CL50" s="7"/>
      <c r="CM50" s="9">
        <f>ROUND(K50+S50+AA50+AI50+AQ50+AY50+BG50+BO50+BW50+CE50,5)</f>
        <v>0</v>
      </c>
      <c r="CN50" s="7"/>
      <c r="CO50" s="9">
        <f>ROUND((CK50-CM50),5)</f>
        <v>0</v>
      </c>
      <c r="CP50" s="7"/>
      <c r="CQ50" s="40">
        <f>ROUND(IF(CM50=0, IF(CK50=0, 0, 1), CK50/CM50),5)</f>
        <v>0</v>
      </c>
      <c r="CR50" s="8"/>
    </row>
    <row r="51" spans="1:96" ht="18" x14ac:dyDescent="0.35">
      <c r="A51" s="5"/>
      <c r="B51" s="5"/>
      <c r="C51" s="5"/>
      <c r="D51" s="5"/>
      <c r="E51" s="5"/>
      <c r="F51" s="5"/>
      <c r="G51" s="5" t="s">
        <v>198</v>
      </c>
      <c r="H51" s="5"/>
      <c r="I51" s="6">
        <f>ROUND(SUM(I49:I50),5)</f>
        <v>0</v>
      </c>
      <c r="J51" s="7"/>
      <c r="K51" s="6">
        <f>ROUND(SUM(K49:K50),5)</f>
        <v>0</v>
      </c>
      <c r="L51" s="7"/>
      <c r="M51" s="6">
        <f>ROUND((I51-K51),5)</f>
        <v>0</v>
      </c>
      <c r="N51" s="7"/>
      <c r="O51" s="39">
        <f>ROUND(IF(K51=0, IF(I51=0, 0, 1), I51/K51),5)</f>
        <v>0</v>
      </c>
      <c r="P51" s="7"/>
      <c r="Q51" s="6">
        <f>ROUND(SUM(Q49:Q50),5)</f>
        <v>0</v>
      </c>
      <c r="R51" s="7"/>
      <c r="S51" s="6">
        <f>ROUND(SUM(S49:S50),5)</f>
        <v>0</v>
      </c>
      <c r="T51" s="7"/>
      <c r="U51" s="6">
        <f>ROUND((Q51-S51),5)</f>
        <v>0</v>
      </c>
      <c r="V51" s="7"/>
      <c r="W51" s="39">
        <f>ROUND(IF(S51=0, IF(Q51=0, 0, 1), Q51/S51),5)</f>
        <v>0</v>
      </c>
      <c r="X51" s="7"/>
      <c r="Y51" s="6">
        <f>ROUND(SUM(Y49:Y50),5)</f>
        <v>0</v>
      </c>
      <c r="Z51" s="7"/>
      <c r="AA51" s="6">
        <f>ROUND(SUM(AA49:AA50),5)</f>
        <v>0</v>
      </c>
      <c r="AB51" s="7"/>
      <c r="AC51" s="6">
        <f>ROUND((Y51-AA51),5)</f>
        <v>0</v>
      </c>
      <c r="AD51" s="7"/>
      <c r="AE51" s="39">
        <f>ROUND(IF(AA51=0, IF(Y51=0, 0, 1), Y51/AA51),5)</f>
        <v>0</v>
      </c>
      <c r="AF51" s="7"/>
      <c r="AG51" s="6">
        <f>ROUND(SUM(AG49:AG50),5)</f>
        <v>0</v>
      </c>
      <c r="AH51" s="7"/>
      <c r="AI51" s="6">
        <f>ROUND(SUM(AI49:AI50),5)</f>
        <v>0</v>
      </c>
      <c r="AJ51" s="7"/>
      <c r="AK51" s="6">
        <f>ROUND((AG51-AI51),5)</f>
        <v>0</v>
      </c>
      <c r="AL51" s="7"/>
      <c r="AM51" s="39">
        <f>ROUND(IF(AI51=0, IF(AG51=0, 0, 1), AG51/AI51),5)</f>
        <v>0</v>
      </c>
      <c r="AN51" s="7"/>
      <c r="AO51" s="6">
        <f>ROUND(SUM(AO49:AO50),5)</f>
        <v>0</v>
      </c>
      <c r="AP51" s="7"/>
      <c r="AQ51" s="6">
        <f>ROUND(SUM(AQ49:AQ50),5)</f>
        <v>0</v>
      </c>
      <c r="AR51" s="7"/>
      <c r="AS51" s="6">
        <f>ROUND((AO51-AQ51),5)</f>
        <v>0</v>
      </c>
      <c r="AT51" s="7"/>
      <c r="AU51" s="39">
        <f>ROUND(IF(AQ51=0, IF(AO51=0, 0, 1), AO51/AQ51),5)</f>
        <v>0</v>
      </c>
      <c r="AV51" s="7"/>
      <c r="AW51" s="6">
        <f>ROUND(SUM(AW49:AW50),5)</f>
        <v>0</v>
      </c>
      <c r="AX51" s="7"/>
      <c r="AY51" s="6">
        <f>ROUND(SUM(AY49:AY50),5)</f>
        <v>0</v>
      </c>
      <c r="AZ51" s="7"/>
      <c r="BA51" s="6">
        <f>ROUND((AW51-AY51),5)</f>
        <v>0</v>
      </c>
      <c r="BB51" s="7"/>
      <c r="BC51" s="39">
        <f>ROUND(IF(AY51=0, IF(AW51=0, 0, 1), AW51/AY51),5)</f>
        <v>0</v>
      </c>
      <c r="BD51" s="7"/>
      <c r="BE51" s="6">
        <f>ROUND(SUM(BE49:BE50),5)</f>
        <v>0</v>
      </c>
      <c r="BF51" s="7"/>
      <c r="BG51" s="6"/>
      <c r="BH51" s="7"/>
      <c r="BI51" s="6"/>
      <c r="BJ51" s="7"/>
      <c r="BK51" s="39"/>
      <c r="BL51" s="7"/>
      <c r="BM51" s="6">
        <f>ROUND(SUM(BM49:BM50),5)</f>
        <v>0</v>
      </c>
      <c r="BN51" s="7"/>
      <c r="BO51" s="6"/>
      <c r="BP51" s="7"/>
      <c r="BQ51" s="6"/>
      <c r="BR51" s="7"/>
      <c r="BS51" s="39"/>
      <c r="BT51" s="7"/>
      <c r="BU51" s="6">
        <f>ROUND(SUM(BU49:BU50),5)</f>
        <v>0</v>
      </c>
      <c r="BV51" s="7"/>
      <c r="BW51" s="6"/>
      <c r="BX51" s="7"/>
      <c r="BY51" s="6"/>
      <c r="BZ51" s="7"/>
      <c r="CA51" s="39"/>
      <c r="CB51" s="7"/>
      <c r="CC51" s="6">
        <f>ROUND(SUM(CC49:CC50),5)</f>
        <v>0</v>
      </c>
      <c r="CD51" s="7"/>
      <c r="CE51" s="6"/>
      <c r="CF51" s="7"/>
      <c r="CG51" s="6"/>
      <c r="CH51" s="7"/>
      <c r="CI51" s="39"/>
      <c r="CJ51" s="7"/>
      <c r="CK51" s="6">
        <f>ROUND(I51+Q51+Y51+AG51+AO51+AW51+BE51+BM51+BU51+CC51,5)</f>
        <v>0</v>
      </c>
      <c r="CL51" s="7"/>
      <c r="CM51" s="6">
        <f>ROUND(K51+S51+AA51+AI51+AQ51+AY51+BG51+BO51+BW51+CE51,5)</f>
        <v>0</v>
      </c>
      <c r="CN51" s="7"/>
      <c r="CO51" s="6">
        <f>ROUND((CK51-CM51),5)</f>
        <v>0</v>
      </c>
      <c r="CP51" s="7"/>
      <c r="CQ51" s="39">
        <f>ROUND(IF(CM51=0, IF(CK51=0, 0, 1), CK51/CM51),5)</f>
        <v>0</v>
      </c>
      <c r="CR51" s="8"/>
    </row>
    <row r="52" spans="1:96" ht="18" x14ac:dyDescent="0.35">
      <c r="A52" s="5"/>
      <c r="B52" s="5"/>
      <c r="C52" s="5"/>
      <c r="D52" s="5"/>
      <c r="E52" s="5"/>
      <c r="F52" s="5"/>
      <c r="G52" s="5" t="s">
        <v>199</v>
      </c>
      <c r="H52" s="5"/>
      <c r="I52" s="6"/>
      <c r="J52" s="7"/>
      <c r="K52" s="6"/>
      <c r="L52" s="7"/>
      <c r="M52" s="6"/>
      <c r="N52" s="7"/>
      <c r="O52" s="39"/>
      <c r="P52" s="7"/>
      <c r="Q52" s="6"/>
      <c r="R52" s="7"/>
      <c r="S52" s="6"/>
      <c r="T52" s="7"/>
      <c r="U52" s="6"/>
      <c r="V52" s="7"/>
      <c r="W52" s="39"/>
      <c r="X52" s="7"/>
      <c r="Y52" s="6"/>
      <c r="Z52" s="7"/>
      <c r="AA52" s="6"/>
      <c r="AB52" s="7"/>
      <c r="AC52" s="6"/>
      <c r="AD52" s="7"/>
      <c r="AE52" s="39"/>
      <c r="AF52" s="7"/>
      <c r="AG52" s="6"/>
      <c r="AH52" s="7"/>
      <c r="AI52" s="6"/>
      <c r="AJ52" s="7"/>
      <c r="AK52" s="6"/>
      <c r="AL52" s="7"/>
      <c r="AM52" s="39"/>
      <c r="AN52" s="7"/>
      <c r="AO52" s="6"/>
      <c r="AP52" s="7"/>
      <c r="AQ52" s="6"/>
      <c r="AR52" s="7"/>
      <c r="AS52" s="6"/>
      <c r="AT52" s="7"/>
      <c r="AU52" s="39"/>
      <c r="AV52" s="7"/>
      <c r="AW52" s="6"/>
      <c r="AX52" s="7"/>
      <c r="AY52" s="6"/>
      <c r="AZ52" s="7"/>
      <c r="BA52" s="6"/>
      <c r="BB52" s="7"/>
      <c r="BC52" s="39"/>
      <c r="BD52" s="7"/>
      <c r="BE52" s="6"/>
      <c r="BF52" s="7"/>
      <c r="BG52" s="6"/>
      <c r="BH52" s="7"/>
      <c r="BI52" s="6"/>
      <c r="BJ52" s="7"/>
      <c r="BK52" s="39"/>
      <c r="BL52" s="7"/>
      <c r="BM52" s="6"/>
      <c r="BN52" s="7"/>
      <c r="BO52" s="6"/>
      <c r="BP52" s="7"/>
      <c r="BQ52" s="6"/>
      <c r="BR52" s="7"/>
      <c r="BS52" s="39"/>
      <c r="BT52" s="7"/>
      <c r="BU52" s="6"/>
      <c r="BV52" s="7"/>
      <c r="BW52" s="6"/>
      <c r="BX52" s="7"/>
      <c r="BY52" s="6"/>
      <c r="BZ52" s="7"/>
      <c r="CA52" s="39"/>
      <c r="CB52" s="7"/>
      <c r="CC52" s="6"/>
      <c r="CD52" s="7"/>
      <c r="CE52" s="6"/>
      <c r="CF52" s="7"/>
      <c r="CG52" s="6"/>
      <c r="CH52" s="7"/>
      <c r="CI52" s="39"/>
      <c r="CJ52" s="7"/>
      <c r="CK52" s="6"/>
      <c r="CL52" s="7"/>
      <c r="CM52" s="6"/>
      <c r="CN52" s="7"/>
      <c r="CO52" s="6"/>
      <c r="CP52" s="7"/>
      <c r="CQ52" s="39"/>
      <c r="CR52" s="8"/>
    </row>
    <row r="53" spans="1:96" ht="18" x14ac:dyDescent="0.35">
      <c r="A53" s="5"/>
      <c r="B53" s="5"/>
      <c r="C53" s="5"/>
      <c r="D53" s="5"/>
      <c r="E53" s="5"/>
      <c r="F53" s="5"/>
      <c r="G53" s="5"/>
      <c r="H53" s="5" t="s">
        <v>200</v>
      </c>
      <c r="I53" s="6">
        <v>1246.49</v>
      </c>
      <c r="J53" s="7"/>
      <c r="K53" s="6"/>
      <c r="L53" s="7"/>
      <c r="M53" s="6"/>
      <c r="N53" s="7"/>
      <c r="O53" s="39"/>
      <c r="P53" s="7"/>
      <c r="Q53" s="6">
        <v>1461.75</v>
      </c>
      <c r="R53" s="7"/>
      <c r="S53" s="6"/>
      <c r="T53" s="7"/>
      <c r="U53" s="6"/>
      <c r="V53" s="7"/>
      <c r="W53" s="39"/>
      <c r="X53" s="7"/>
      <c r="Y53" s="6">
        <v>7291.76</v>
      </c>
      <c r="Z53" s="7"/>
      <c r="AA53" s="6"/>
      <c r="AB53" s="7"/>
      <c r="AC53" s="6"/>
      <c r="AD53" s="7"/>
      <c r="AE53" s="39"/>
      <c r="AF53" s="7"/>
      <c r="AG53" s="6">
        <v>0</v>
      </c>
      <c r="AH53" s="7"/>
      <c r="AI53" s="6"/>
      <c r="AJ53" s="7"/>
      <c r="AK53" s="6"/>
      <c r="AL53" s="7"/>
      <c r="AM53" s="39"/>
      <c r="AN53" s="7"/>
      <c r="AO53" s="6">
        <v>0</v>
      </c>
      <c r="AP53" s="7"/>
      <c r="AQ53" s="6"/>
      <c r="AR53" s="7"/>
      <c r="AS53" s="6"/>
      <c r="AT53" s="7"/>
      <c r="AU53" s="39"/>
      <c r="AV53" s="7"/>
      <c r="AW53" s="6">
        <v>0</v>
      </c>
      <c r="AX53" s="7"/>
      <c r="AY53" s="6"/>
      <c r="AZ53" s="7"/>
      <c r="BA53" s="6"/>
      <c r="BB53" s="7"/>
      <c r="BC53" s="39"/>
      <c r="BD53" s="7"/>
      <c r="BE53" s="6">
        <v>0</v>
      </c>
      <c r="BF53" s="7"/>
      <c r="BG53" s="6"/>
      <c r="BH53" s="7"/>
      <c r="BI53" s="6"/>
      <c r="BJ53" s="7"/>
      <c r="BK53" s="39"/>
      <c r="BL53" s="7"/>
      <c r="BM53" s="6">
        <v>0</v>
      </c>
      <c r="BN53" s="7"/>
      <c r="BO53" s="6"/>
      <c r="BP53" s="7"/>
      <c r="BQ53" s="6"/>
      <c r="BR53" s="7"/>
      <c r="BS53" s="39"/>
      <c r="BT53" s="7"/>
      <c r="BU53" s="6">
        <v>0</v>
      </c>
      <c r="BV53" s="7"/>
      <c r="BW53" s="6"/>
      <c r="BX53" s="7"/>
      <c r="BY53" s="6"/>
      <c r="BZ53" s="7"/>
      <c r="CA53" s="39"/>
      <c r="CB53" s="7"/>
      <c r="CC53" s="6">
        <v>0</v>
      </c>
      <c r="CD53" s="7"/>
      <c r="CE53" s="6"/>
      <c r="CF53" s="7"/>
      <c r="CG53" s="6"/>
      <c r="CH53" s="7"/>
      <c r="CI53" s="39"/>
      <c r="CJ53" s="7"/>
      <c r="CK53" s="6">
        <f t="shared" ref="CK53:CK61" si="18">ROUND(I53+Q53+Y53+AG53+AO53+AW53+BE53+BM53+BU53+CC53,5)</f>
        <v>10000</v>
      </c>
      <c r="CL53" s="7"/>
      <c r="CM53" s="6"/>
      <c r="CN53" s="7"/>
      <c r="CO53" s="6"/>
      <c r="CP53" s="7"/>
      <c r="CQ53" s="39"/>
      <c r="CR53" s="8"/>
    </row>
    <row r="54" spans="1:96" ht="18" x14ac:dyDescent="0.35">
      <c r="A54" s="5"/>
      <c r="B54" s="5"/>
      <c r="C54" s="5"/>
      <c r="D54" s="5"/>
      <c r="E54" s="5"/>
      <c r="F54" s="5"/>
      <c r="G54" s="5"/>
      <c r="H54" s="5" t="s">
        <v>201</v>
      </c>
      <c r="I54" s="6">
        <v>794.2</v>
      </c>
      <c r="J54" s="7"/>
      <c r="K54" s="6"/>
      <c r="L54" s="7"/>
      <c r="M54" s="6"/>
      <c r="N54" s="7"/>
      <c r="O54" s="39"/>
      <c r="P54" s="7"/>
      <c r="Q54" s="6">
        <v>1197.82</v>
      </c>
      <c r="R54" s="7"/>
      <c r="S54" s="6"/>
      <c r="T54" s="7"/>
      <c r="U54" s="6"/>
      <c r="V54" s="7"/>
      <c r="W54" s="39"/>
      <c r="X54" s="7"/>
      <c r="Y54" s="6">
        <v>867.43</v>
      </c>
      <c r="Z54" s="7"/>
      <c r="AA54" s="6"/>
      <c r="AB54" s="7"/>
      <c r="AC54" s="6"/>
      <c r="AD54" s="7"/>
      <c r="AE54" s="39"/>
      <c r="AF54" s="7"/>
      <c r="AG54" s="6">
        <v>2668.93</v>
      </c>
      <c r="AH54" s="7"/>
      <c r="AI54" s="6"/>
      <c r="AJ54" s="7"/>
      <c r="AK54" s="6"/>
      <c r="AL54" s="7"/>
      <c r="AM54" s="39"/>
      <c r="AN54" s="7"/>
      <c r="AO54" s="6">
        <v>402.62</v>
      </c>
      <c r="AP54" s="7"/>
      <c r="AQ54" s="6"/>
      <c r="AR54" s="7"/>
      <c r="AS54" s="6"/>
      <c r="AT54" s="7"/>
      <c r="AU54" s="39"/>
      <c r="AV54" s="7"/>
      <c r="AW54" s="6">
        <v>0</v>
      </c>
      <c r="AX54" s="7"/>
      <c r="AY54" s="6"/>
      <c r="AZ54" s="7"/>
      <c r="BA54" s="6"/>
      <c r="BB54" s="7"/>
      <c r="BC54" s="39"/>
      <c r="BD54" s="7"/>
      <c r="BE54" s="6">
        <v>0</v>
      </c>
      <c r="BF54" s="7"/>
      <c r="BG54" s="6"/>
      <c r="BH54" s="7"/>
      <c r="BI54" s="6"/>
      <c r="BJ54" s="7"/>
      <c r="BK54" s="39"/>
      <c r="BL54" s="7"/>
      <c r="BM54" s="6">
        <v>300</v>
      </c>
      <c r="BN54" s="7"/>
      <c r="BO54" s="6"/>
      <c r="BP54" s="7"/>
      <c r="BQ54" s="6"/>
      <c r="BR54" s="7"/>
      <c r="BS54" s="39"/>
      <c r="BT54" s="7"/>
      <c r="BU54" s="6">
        <v>300</v>
      </c>
      <c r="BV54" s="7"/>
      <c r="BW54" s="6"/>
      <c r="BX54" s="7"/>
      <c r="BY54" s="6"/>
      <c r="BZ54" s="7"/>
      <c r="CA54" s="39"/>
      <c r="CB54" s="7"/>
      <c r="CC54" s="6">
        <v>0</v>
      </c>
      <c r="CD54" s="7"/>
      <c r="CE54" s="6"/>
      <c r="CF54" s="7"/>
      <c r="CG54" s="6"/>
      <c r="CH54" s="7"/>
      <c r="CI54" s="39"/>
      <c r="CJ54" s="7"/>
      <c r="CK54" s="6">
        <f t="shared" si="18"/>
        <v>6531</v>
      </c>
      <c r="CL54" s="7"/>
      <c r="CM54" s="6"/>
      <c r="CN54" s="7"/>
      <c r="CO54" s="6"/>
      <c r="CP54" s="7"/>
      <c r="CQ54" s="39"/>
      <c r="CR54" s="8"/>
    </row>
    <row r="55" spans="1:96" ht="18" x14ac:dyDescent="0.35">
      <c r="A55" s="5"/>
      <c r="B55" s="5"/>
      <c r="C55" s="5"/>
      <c r="D55" s="5"/>
      <c r="E55" s="5"/>
      <c r="F55" s="5"/>
      <c r="G55" s="5"/>
      <c r="H55" s="5" t="s">
        <v>202</v>
      </c>
      <c r="I55" s="6">
        <v>0</v>
      </c>
      <c r="J55" s="7"/>
      <c r="K55" s="6">
        <v>0</v>
      </c>
      <c r="L55" s="7"/>
      <c r="M55" s="6">
        <f t="shared" ref="M55:M61" si="19">ROUND((I55-K55),5)</f>
        <v>0</v>
      </c>
      <c r="N55" s="7"/>
      <c r="O55" s="39">
        <f t="shared" ref="O55:O61" si="20">ROUND(IF(K55=0, IF(I55=0, 0, 1), I55/K55),5)</f>
        <v>0</v>
      </c>
      <c r="P55" s="7"/>
      <c r="Q55" s="6">
        <v>0</v>
      </c>
      <c r="R55" s="7"/>
      <c r="S55" s="6">
        <v>0</v>
      </c>
      <c r="T55" s="7"/>
      <c r="U55" s="6">
        <f t="shared" ref="U55:U61" si="21">ROUND((Q55-S55),5)</f>
        <v>0</v>
      </c>
      <c r="V55" s="7"/>
      <c r="W55" s="39">
        <f t="shared" ref="W55:W61" si="22">ROUND(IF(S55=0, IF(Q55=0, 0, 1), Q55/S55),5)</f>
        <v>0</v>
      </c>
      <c r="X55" s="7"/>
      <c r="Y55" s="6">
        <v>0</v>
      </c>
      <c r="Z55" s="7"/>
      <c r="AA55" s="6">
        <v>0</v>
      </c>
      <c r="AB55" s="7"/>
      <c r="AC55" s="6">
        <f t="shared" ref="AC55:AC61" si="23">ROUND((Y55-AA55),5)</f>
        <v>0</v>
      </c>
      <c r="AD55" s="7"/>
      <c r="AE55" s="39">
        <f t="shared" ref="AE55:AE61" si="24">ROUND(IF(AA55=0, IF(Y55=0, 0, 1), Y55/AA55),5)</f>
        <v>0</v>
      </c>
      <c r="AF55" s="7"/>
      <c r="AG55" s="6">
        <v>0</v>
      </c>
      <c r="AH55" s="7"/>
      <c r="AI55" s="6">
        <v>0</v>
      </c>
      <c r="AJ55" s="7"/>
      <c r="AK55" s="6">
        <f t="shared" ref="AK55:AK61" si="25">ROUND((AG55-AI55),5)</f>
        <v>0</v>
      </c>
      <c r="AL55" s="7"/>
      <c r="AM55" s="39">
        <f t="shared" ref="AM55:AM61" si="26">ROUND(IF(AI55=0, IF(AG55=0, 0, 1), AG55/AI55),5)</f>
        <v>0</v>
      </c>
      <c r="AN55" s="7"/>
      <c r="AO55" s="6">
        <v>0</v>
      </c>
      <c r="AP55" s="7"/>
      <c r="AQ55" s="6">
        <v>0</v>
      </c>
      <c r="AR55" s="7"/>
      <c r="AS55" s="6">
        <f t="shared" ref="AS55:AS61" si="27">ROUND((AO55-AQ55),5)</f>
        <v>0</v>
      </c>
      <c r="AT55" s="7"/>
      <c r="AU55" s="39">
        <f t="shared" ref="AU55:AU61" si="28">ROUND(IF(AQ55=0, IF(AO55=0, 0, 1), AO55/AQ55),5)</f>
        <v>0</v>
      </c>
      <c r="AV55" s="7"/>
      <c r="AW55" s="6">
        <v>0</v>
      </c>
      <c r="AX55" s="7"/>
      <c r="AY55" s="6">
        <v>0</v>
      </c>
      <c r="AZ55" s="7"/>
      <c r="BA55" s="6">
        <f t="shared" ref="BA55:BA61" si="29">ROUND((AW55-AY55),5)</f>
        <v>0</v>
      </c>
      <c r="BB55" s="7"/>
      <c r="BC55" s="39">
        <f t="shared" ref="BC55:BC61" si="30">ROUND(IF(AY55=0, IF(AW55=0, 0, 1), AW55/AY55),5)</f>
        <v>0</v>
      </c>
      <c r="BD55" s="7"/>
      <c r="BE55" s="6">
        <v>0</v>
      </c>
      <c r="BF55" s="7"/>
      <c r="BG55" s="6"/>
      <c r="BH55" s="7"/>
      <c r="BI55" s="6"/>
      <c r="BJ55" s="7"/>
      <c r="BK55" s="39"/>
      <c r="BL55" s="7"/>
      <c r="BM55" s="6">
        <v>0</v>
      </c>
      <c r="BN55" s="7"/>
      <c r="BO55" s="6"/>
      <c r="BP55" s="7"/>
      <c r="BQ55" s="6"/>
      <c r="BR55" s="7"/>
      <c r="BS55" s="39"/>
      <c r="BT55" s="7"/>
      <c r="BU55" s="6">
        <v>0</v>
      </c>
      <c r="BV55" s="7"/>
      <c r="BW55" s="6"/>
      <c r="BX55" s="7"/>
      <c r="BY55" s="6"/>
      <c r="BZ55" s="7"/>
      <c r="CA55" s="39"/>
      <c r="CB55" s="7"/>
      <c r="CC55" s="6">
        <v>0</v>
      </c>
      <c r="CD55" s="7"/>
      <c r="CE55" s="6"/>
      <c r="CF55" s="7"/>
      <c r="CG55" s="6"/>
      <c r="CH55" s="7"/>
      <c r="CI55" s="39"/>
      <c r="CJ55" s="7"/>
      <c r="CK55" s="6">
        <f t="shared" si="18"/>
        <v>0</v>
      </c>
      <c r="CL55" s="7"/>
      <c r="CM55" s="6">
        <f t="shared" ref="CM55:CM61" si="31">ROUND(K55+S55+AA55+AI55+AQ55+AY55+BG55+BO55+BW55+CE55,5)</f>
        <v>0</v>
      </c>
      <c r="CN55" s="7"/>
      <c r="CO55" s="6">
        <f t="shared" ref="CO55:CO61" si="32">ROUND((CK55-CM55),5)</f>
        <v>0</v>
      </c>
      <c r="CP55" s="7"/>
      <c r="CQ55" s="39">
        <f t="shared" ref="CQ55:CQ61" si="33">ROUND(IF(CM55=0, IF(CK55=0, 0, 1), CK55/CM55),5)</f>
        <v>0</v>
      </c>
      <c r="CR55" s="8"/>
    </row>
    <row r="56" spans="1:96" ht="18.600000000000001" thickBot="1" x14ac:dyDescent="0.4">
      <c r="A56" s="5"/>
      <c r="B56" s="5"/>
      <c r="C56" s="5"/>
      <c r="D56" s="5"/>
      <c r="E56" s="5"/>
      <c r="F56" s="5"/>
      <c r="G56" s="5"/>
      <c r="H56" s="5" t="s">
        <v>203</v>
      </c>
      <c r="I56" s="9">
        <v>51175.09</v>
      </c>
      <c r="J56" s="7"/>
      <c r="K56" s="9">
        <v>59697</v>
      </c>
      <c r="L56" s="7"/>
      <c r="M56" s="9">
        <f t="shared" si="19"/>
        <v>-8521.91</v>
      </c>
      <c r="N56" s="7"/>
      <c r="O56" s="40">
        <f t="shared" si="20"/>
        <v>0.85724999999999996</v>
      </c>
      <c r="P56" s="7"/>
      <c r="Q56" s="9">
        <v>45841.01</v>
      </c>
      <c r="R56" s="7"/>
      <c r="S56" s="9">
        <v>59697</v>
      </c>
      <c r="T56" s="7"/>
      <c r="U56" s="9">
        <f t="shared" si="21"/>
        <v>-13855.99</v>
      </c>
      <c r="V56" s="7"/>
      <c r="W56" s="40">
        <f t="shared" si="22"/>
        <v>0.76788999999999996</v>
      </c>
      <c r="X56" s="7"/>
      <c r="Y56" s="9">
        <v>52120.9</v>
      </c>
      <c r="Z56" s="7"/>
      <c r="AA56" s="9">
        <v>59697</v>
      </c>
      <c r="AB56" s="7"/>
      <c r="AC56" s="9">
        <f t="shared" si="23"/>
        <v>-7576.1</v>
      </c>
      <c r="AD56" s="7"/>
      <c r="AE56" s="40">
        <f t="shared" si="24"/>
        <v>0.87309000000000003</v>
      </c>
      <c r="AF56" s="7"/>
      <c r="AG56" s="9">
        <v>53560.1</v>
      </c>
      <c r="AH56" s="7"/>
      <c r="AI56" s="9">
        <v>59697</v>
      </c>
      <c r="AJ56" s="7"/>
      <c r="AK56" s="9">
        <f t="shared" si="25"/>
        <v>-6136.9</v>
      </c>
      <c r="AL56" s="7"/>
      <c r="AM56" s="40">
        <f t="shared" si="26"/>
        <v>0.8972</v>
      </c>
      <c r="AN56" s="7"/>
      <c r="AO56" s="9">
        <v>63889.94</v>
      </c>
      <c r="AP56" s="7"/>
      <c r="AQ56" s="9">
        <v>59697</v>
      </c>
      <c r="AR56" s="7"/>
      <c r="AS56" s="9">
        <f t="shared" si="27"/>
        <v>4192.9399999999996</v>
      </c>
      <c r="AT56" s="7"/>
      <c r="AU56" s="40">
        <f t="shared" si="28"/>
        <v>1.0702400000000001</v>
      </c>
      <c r="AV56" s="7"/>
      <c r="AW56" s="9">
        <v>102705.69</v>
      </c>
      <c r="AX56" s="7"/>
      <c r="AY56" s="9">
        <v>59697</v>
      </c>
      <c r="AZ56" s="7"/>
      <c r="BA56" s="9">
        <f t="shared" si="29"/>
        <v>43008.69</v>
      </c>
      <c r="BB56" s="7"/>
      <c r="BC56" s="40">
        <f t="shared" si="30"/>
        <v>1.72045</v>
      </c>
      <c r="BD56" s="7"/>
      <c r="BE56" s="9">
        <v>56311.91</v>
      </c>
      <c r="BF56" s="7"/>
      <c r="BG56" s="9">
        <v>59697</v>
      </c>
      <c r="BH56" s="7"/>
      <c r="BI56" s="9">
        <f>ROUND((BE56-BG56),5)</f>
        <v>-3385.09</v>
      </c>
      <c r="BJ56" s="7"/>
      <c r="BK56" s="40">
        <f>ROUND(IF(BG56=0, IF(BE56=0, 0, 1), BE56/BG56),5)</f>
        <v>0.94330000000000003</v>
      </c>
      <c r="BL56" s="7"/>
      <c r="BM56" s="9">
        <v>48171.13</v>
      </c>
      <c r="BN56" s="7"/>
      <c r="BO56" s="9">
        <v>59697</v>
      </c>
      <c r="BP56" s="7"/>
      <c r="BQ56" s="9">
        <f>ROUND((BM56-BO56),5)</f>
        <v>-11525.87</v>
      </c>
      <c r="BR56" s="7"/>
      <c r="BS56" s="40">
        <f>ROUND(IF(BO56=0, IF(BM56=0, 0, 1), BM56/BO56),5)</f>
        <v>0.80693000000000004</v>
      </c>
      <c r="BT56" s="7"/>
      <c r="BU56" s="9">
        <v>81654.16</v>
      </c>
      <c r="BV56" s="7"/>
      <c r="BW56" s="9">
        <v>59698</v>
      </c>
      <c r="BX56" s="7"/>
      <c r="BY56" s="9">
        <f>ROUND((BU56-BW56),5)</f>
        <v>21956.16</v>
      </c>
      <c r="BZ56" s="7"/>
      <c r="CA56" s="40">
        <f>ROUND(IF(BW56=0, IF(BU56=0, 0, 1), BU56/BW56),5)</f>
        <v>1.3677900000000001</v>
      </c>
      <c r="CB56" s="7"/>
      <c r="CC56" s="9">
        <v>62340.21</v>
      </c>
      <c r="CD56" s="7"/>
      <c r="CE56" s="9">
        <v>59698</v>
      </c>
      <c r="CF56" s="7"/>
      <c r="CG56" s="9">
        <f>ROUND((CC56-CE56),5)</f>
        <v>2642.21</v>
      </c>
      <c r="CH56" s="7"/>
      <c r="CI56" s="40">
        <f>ROUND(IF(CE56=0, IF(CC56=0, 0, 1), CC56/CE56),5)</f>
        <v>1.04426</v>
      </c>
      <c r="CJ56" s="7"/>
      <c r="CK56" s="9">
        <f t="shared" si="18"/>
        <v>617770.14</v>
      </c>
      <c r="CL56" s="7"/>
      <c r="CM56" s="9">
        <f t="shared" si="31"/>
        <v>596972</v>
      </c>
      <c r="CN56" s="7"/>
      <c r="CO56" s="9">
        <f t="shared" si="32"/>
        <v>20798.14</v>
      </c>
      <c r="CP56" s="7"/>
      <c r="CQ56" s="40">
        <f t="shared" si="33"/>
        <v>1.03484</v>
      </c>
      <c r="CR56" s="8"/>
    </row>
    <row r="57" spans="1:96" ht="18" x14ac:dyDescent="0.35">
      <c r="A57" s="5"/>
      <c r="B57" s="5"/>
      <c r="C57" s="5"/>
      <c r="D57" s="5"/>
      <c r="E57" s="5"/>
      <c r="F57" s="5"/>
      <c r="G57" s="5" t="s">
        <v>204</v>
      </c>
      <c r="H57" s="5"/>
      <c r="I57" s="6">
        <f>ROUND(SUM(I52:I56),5)</f>
        <v>53215.78</v>
      </c>
      <c r="J57" s="7"/>
      <c r="K57" s="6">
        <f>ROUND(SUM(K52:K56),5)</f>
        <v>59697</v>
      </c>
      <c r="L57" s="7"/>
      <c r="M57" s="6">
        <f t="shared" si="19"/>
        <v>-6481.22</v>
      </c>
      <c r="N57" s="7"/>
      <c r="O57" s="39">
        <f t="shared" si="20"/>
        <v>0.89142999999999994</v>
      </c>
      <c r="P57" s="7"/>
      <c r="Q57" s="6">
        <f>ROUND(SUM(Q52:Q56),5)</f>
        <v>48500.58</v>
      </c>
      <c r="R57" s="7"/>
      <c r="S57" s="6">
        <f>ROUND(SUM(S52:S56),5)</f>
        <v>59697</v>
      </c>
      <c r="T57" s="7"/>
      <c r="U57" s="6">
        <f t="shared" si="21"/>
        <v>-11196.42</v>
      </c>
      <c r="V57" s="7"/>
      <c r="W57" s="39">
        <f t="shared" si="22"/>
        <v>0.81245000000000001</v>
      </c>
      <c r="X57" s="7"/>
      <c r="Y57" s="6">
        <f>ROUND(SUM(Y52:Y56),5)</f>
        <v>60280.09</v>
      </c>
      <c r="Z57" s="7"/>
      <c r="AA57" s="6">
        <f>ROUND(SUM(AA52:AA56),5)</f>
        <v>59697</v>
      </c>
      <c r="AB57" s="7"/>
      <c r="AC57" s="6">
        <f t="shared" si="23"/>
        <v>583.09</v>
      </c>
      <c r="AD57" s="7"/>
      <c r="AE57" s="39">
        <f t="shared" si="24"/>
        <v>1.0097700000000001</v>
      </c>
      <c r="AF57" s="7"/>
      <c r="AG57" s="6">
        <f>ROUND(SUM(AG52:AG56),5)</f>
        <v>56229.03</v>
      </c>
      <c r="AH57" s="7"/>
      <c r="AI57" s="6">
        <f>ROUND(SUM(AI52:AI56),5)</f>
        <v>59697</v>
      </c>
      <c r="AJ57" s="7"/>
      <c r="AK57" s="6">
        <f t="shared" si="25"/>
        <v>-3467.97</v>
      </c>
      <c r="AL57" s="7"/>
      <c r="AM57" s="39">
        <f t="shared" si="26"/>
        <v>0.94191000000000003</v>
      </c>
      <c r="AN57" s="7"/>
      <c r="AO57" s="6">
        <f>ROUND(SUM(AO52:AO56),5)</f>
        <v>64292.56</v>
      </c>
      <c r="AP57" s="7"/>
      <c r="AQ57" s="6">
        <f>ROUND(SUM(AQ52:AQ56),5)</f>
        <v>59697</v>
      </c>
      <c r="AR57" s="7"/>
      <c r="AS57" s="6">
        <f t="shared" si="27"/>
        <v>4595.5600000000004</v>
      </c>
      <c r="AT57" s="7"/>
      <c r="AU57" s="39">
        <f t="shared" si="28"/>
        <v>1.07698</v>
      </c>
      <c r="AV57" s="7"/>
      <c r="AW57" s="6">
        <f>ROUND(SUM(AW52:AW56),5)</f>
        <v>102705.69</v>
      </c>
      <c r="AX57" s="7"/>
      <c r="AY57" s="6">
        <f>ROUND(SUM(AY52:AY56),5)</f>
        <v>59697</v>
      </c>
      <c r="AZ57" s="7"/>
      <c r="BA57" s="6">
        <f t="shared" si="29"/>
        <v>43008.69</v>
      </c>
      <c r="BB57" s="7"/>
      <c r="BC57" s="39">
        <f t="shared" si="30"/>
        <v>1.72045</v>
      </c>
      <c r="BD57" s="7"/>
      <c r="BE57" s="6">
        <f>ROUND(SUM(BE52:BE56),5)</f>
        <v>56311.91</v>
      </c>
      <c r="BF57" s="7"/>
      <c r="BG57" s="6">
        <f>ROUND(SUM(BG52:BG56),5)</f>
        <v>59697</v>
      </c>
      <c r="BH57" s="7"/>
      <c r="BI57" s="6">
        <f>ROUND((BE57-BG57),5)</f>
        <v>-3385.09</v>
      </c>
      <c r="BJ57" s="7"/>
      <c r="BK57" s="39">
        <f>ROUND(IF(BG57=0, IF(BE57=0, 0, 1), BE57/BG57),5)</f>
        <v>0.94330000000000003</v>
      </c>
      <c r="BL57" s="7"/>
      <c r="BM57" s="6">
        <f>ROUND(SUM(BM52:BM56),5)</f>
        <v>48471.13</v>
      </c>
      <c r="BN57" s="7"/>
      <c r="BO57" s="6">
        <f>ROUND(SUM(BO52:BO56),5)</f>
        <v>59697</v>
      </c>
      <c r="BP57" s="7"/>
      <c r="BQ57" s="6">
        <f>ROUND((BM57-BO57),5)</f>
        <v>-11225.87</v>
      </c>
      <c r="BR57" s="7"/>
      <c r="BS57" s="39">
        <f>ROUND(IF(BO57=0, IF(BM57=0, 0, 1), BM57/BO57),5)</f>
        <v>0.81194999999999995</v>
      </c>
      <c r="BT57" s="7"/>
      <c r="BU57" s="6">
        <f>ROUND(SUM(BU52:BU56),5)</f>
        <v>81954.16</v>
      </c>
      <c r="BV57" s="7"/>
      <c r="BW57" s="6">
        <f>ROUND(SUM(BW52:BW56),5)</f>
        <v>59698</v>
      </c>
      <c r="BX57" s="7"/>
      <c r="BY57" s="6">
        <f>ROUND((BU57-BW57),5)</f>
        <v>22256.16</v>
      </c>
      <c r="BZ57" s="7"/>
      <c r="CA57" s="39">
        <f>ROUND(IF(BW57=0, IF(BU57=0, 0, 1), BU57/BW57),5)</f>
        <v>1.3728100000000001</v>
      </c>
      <c r="CB57" s="7"/>
      <c r="CC57" s="6">
        <f>ROUND(SUM(CC52:CC56),5)</f>
        <v>62340.21</v>
      </c>
      <c r="CD57" s="7"/>
      <c r="CE57" s="6">
        <f>ROUND(SUM(CE52:CE56),5)</f>
        <v>59698</v>
      </c>
      <c r="CF57" s="7"/>
      <c r="CG57" s="6">
        <f>ROUND((CC57-CE57),5)</f>
        <v>2642.21</v>
      </c>
      <c r="CH57" s="7"/>
      <c r="CI57" s="39">
        <f>ROUND(IF(CE57=0, IF(CC57=0, 0, 1), CC57/CE57),5)</f>
        <v>1.04426</v>
      </c>
      <c r="CJ57" s="7"/>
      <c r="CK57" s="6">
        <f t="shared" si="18"/>
        <v>634301.14</v>
      </c>
      <c r="CL57" s="7"/>
      <c r="CM57" s="6">
        <f t="shared" si="31"/>
        <v>596972</v>
      </c>
      <c r="CN57" s="7"/>
      <c r="CO57" s="6">
        <f t="shared" si="32"/>
        <v>37329.14</v>
      </c>
      <c r="CP57" s="7"/>
      <c r="CQ57" s="39">
        <f t="shared" si="33"/>
        <v>1.06253</v>
      </c>
      <c r="CR57" s="8"/>
    </row>
    <row r="58" spans="1:96" ht="18" x14ac:dyDescent="0.35">
      <c r="A58" s="5"/>
      <c r="B58" s="5"/>
      <c r="C58" s="5"/>
      <c r="D58" s="5"/>
      <c r="E58" s="5"/>
      <c r="F58" s="5"/>
      <c r="G58" s="5" t="s">
        <v>205</v>
      </c>
      <c r="H58" s="5"/>
      <c r="I58" s="6">
        <v>9187.11</v>
      </c>
      <c r="J58" s="7"/>
      <c r="K58" s="6">
        <v>16818</v>
      </c>
      <c r="L58" s="7"/>
      <c r="M58" s="6">
        <f t="shared" si="19"/>
        <v>-7630.89</v>
      </c>
      <c r="N58" s="7"/>
      <c r="O58" s="39">
        <f t="shared" si="20"/>
        <v>0.54627000000000003</v>
      </c>
      <c r="P58" s="7"/>
      <c r="Q58" s="6">
        <v>12961.02</v>
      </c>
      <c r="R58" s="7"/>
      <c r="S58" s="6">
        <v>16818</v>
      </c>
      <c r="T58" s="7"/>
      <c r="U58" s="6">
        <f t="shared" si="21"/>
        <v>-3856.98</v>
      </c>
      <c r="V58" s="7"/>
      <c r="W58" s="39">
        <f t="shared" si="22"/>
        <v>0.77066000000000001</v>
      </c>
      <c r="X58" s="7"/>
      <c r="Y58" s="6">
        <v>15474.69</v>
      </c>
      <c r="Z58" s="7"/>
      <c r="AA58" s="6">
        <v>16818</v>
      </c>
      <c r="AB58" s="7"/>
      <c r="AC58" s="6">
        <f t="shared" si="23"/>
        <v>-1343.31</v>
      </c>
      <c r="AD58" s="7"/>
      <c r="AE58" s="39">
        <f t="shared" si="24"/>
        <v>0.92013</v>
      </c>
      <c r="AF58" s="7"/>
      <c r="AG58" s="6">
        <v>16750.400000000001</v>
      </c>
      <c r="AH58" s="7"/>
      <c r="AI58" s="6">
        <v>16818</v>
      </c>
      <c r="AJ58" s="7"/>
      <c r="AK58" s="6">
        <f t="shared" si="25"/>
        <v>-67.599999999999994</v>
      </c>
      <c r="AL58" s="7"/>
      <c r="AM58" s="39">
        <f t="shared" si="26"/>
        <v>0.99597999999999998</v>
      </c>
      <c r="AN58" s="7"/>
      <c r="AO58" s="6">
        <v>18897.23</v>
      </c>
      <c r="AP58" s="7"/>
      <c r="AQ58" s="6">
        <v>16818</v>
      </c>
      <c r="AR58" s="7"/>
      <c r="AS58" s="6">
        <f t="shared" si="27"/>
        <v>2079.23</v>
      </c>
      <c r="AT58" s="7"/>
      <c r="AU58" s="39">
        <f t="shared" si="28"/>
        <v>1.1236299999999999</v>
      </c>
      <c r="AV58" s="7"/>
      <c r="AW58" s="6">
        <v>43496.74</v>
      </c>
      <c r="AX58" s="7"/>
      <c r="AY58" s="6">
        <v>16818</v>
      </c>
      <c r="AZ58" s="7"/>
      <c r="BA58" s="6">
        <f t="shared" si="29"/>
        <v>26678.74</v>
      </c>
      <c r="BB58" s="7"/>
      <c r="BC58" s="39">
        <f t="shared" si="30"/>
        <v>2.5863200000000002</v>
      </c>
      <c r="BD58" s="7"/>
      <c r="BE58" s="6">
        <v>16509.18</v>
      </c>
      <c r="BF58" s="7"/>
      <c r="BG58" s="6">
        <v>16818</v>
      </c>
      <c r="BH58" s="7"/>
      <c r="BI58" s="6">
        <f>ROUND((BE58-BG58),5)</f>
        <v>-308.82</v>
      </c>
      <c r="BJ58" s="7"/>
      <c r="BK58" s="39">
        <f>ROUND(IF(BG58=0, IF(BE58=0, 0, 1), BE58/BG58),5)</f>
        <v>0.98163999999999996</v>
      </c>
      <c r="BL58" s="7"/>
      <c r="BM58" s="6">
        <v>18718.03</v>
      </c>
      <c r="BN58" s="7"/>
      <c r="BO58" s="6">
        <v>16818</v>
      </c>
      <c r="BP58" s="7"/>
      <c r="BQ58" s="6">
        <f>ROUND((BM58-BO58),5)</f>
        <v>1900.03</v>
      </c>
      <c r="BR58" s="7"/>
      <c r="BS58" s="39">
        <f>ROUND(IF(BO58=0, IF(BM58=0, 0, 1), BM58/BO58),5)</f>
        <v>1.1129800000000001</v>
      </c>
      <c r="BT58" s="7"/>
      <c r="BU58" s="6">
        <v>22280.36</v>
      </c>
      <c r="BV58" s="7"/>
      <c r="BW58" s="6">
        <v>16818</v>
      </c>
      <c r="BX58" s="7"/>
      <c r="BY58" s="6">
        <f>ROUND((BU58-BW58),5)</f>
        <v>5462.36</v>
      </c>
      <c r="BZ58" s="7"/>
      <c r="CA58" s="39">
        <f>ROUND(IF(BW58=0, IF(BU58=0, 0, 1), BU58/BW58),5)</f>
        <v>1.3247899999999999</v>
      </c>
      <c r="CB58" s="7"/>
      <c r="CC58" s="6">
        <v>15320.66</v>
      </c>
      <c r="CD58" s="7"/>
      <c r="CE58" s="6">
        <v>16818</v>
      </c>
      <c r="CF58" s="7"/>
      <c r="CG58" s="6">
        <f>ROUND((CC58-CE58),5)</f>
        <v>-1497.34</v>
      </c>
      <c r="CH58" s="7"/>
      <c r="CI58" s="39">
        <f>ROUND(IF(CE58=0, IF(CC58=0, 0, 1), CC58/CE58),5)</f>
        <v>0.91096999999999995</v>
      </c>
      <c r="CJ58" s="7"/>
      <c r="CK58" s="6">
        <f t="shared" si="18"/>
        <v>189595.42</v>
      </c>
      <c r="CL58" s="7"/>
      <c r="CM58" s="6">
        <f t="shared" si="31"/>
        <v>168180</v>
      </c>
      <c r="CN58" s="7"/>
      <c r="CO58" s="6">
        <f t="shared" si="32"/>
        <v>21415.42</v>
      </c>
      <c r="CP58" s="7"/>
      <c r="CQ58" s="39">
        <f t="shared" si="33"/>
        <v>1.12734</v>
      </c>
      <c r="CR58" s="8"/>
    </row>
    <row r="59" spans="1:96" ht="18" x14ac:dyDescent="0.35">
      <c r="A59" s="5"/>
      <c r="B59" s="5"/>
      <c r="C59" s="5"/>
      <c r="D59" s="5"/>
      <c r="E59" s="5"/>
      <c r="F59" s="5"/>
      <c r="G59" s="5" t="s">
        <v>206</v>
      </c>
      <c r="H59" s="5"/>
      <c r="I59" s="6">
        <v>2561.27</v>
      </c>
      <c r="J59" s="7"/>
      <c r="K59" s="6">
        <v>0</v>
      </c>
      <c r="L59" s="7"/>
      <c r="M59" s="6">
        <f t="shared" si="19"/>
        <v>2561.27</v>
      </c>
      <c r="N59" s="7"/>
      <c r="O59" s="39">
        <f t="shared" si="20"/>
        <v>1</v>
      </c>
      <c r="P59" s="7"/>
      <c r="Q59" s="6">
        <v>620.76</v>
      </c>
      <c r="R59" s="7"/>
      <c r="S59" s="6">
        <v>0</v>
      </c>
      <c r="T59" s="7"/>
      <c r="U59" s="6">
        <f t="shared" si="21"/>
        <v>620.76</v>
      </c>
      <c r="V59" s="7"/>
      <c r="W59" s="39">
        <f t="shared" si="22"/>
        <v>1</v>
      </c>
      <c r="X59" s="7"/>
      <c r="Y59" s="6">
        <v>63.68</v>
      </c>
      <c r="Z59" s="7"/>
      <c r="AA59" s="6">
        <v>0</v>
      </c>
      <c r="AB59" s="7"/>
      <c r="AC59" s="6">
        <f t="shared" si="23"/>
        <v>63.68</v>
      </c>
      <c r="AD59" s="7"/>
      <c r="AE59" s="39">
        <f t="shared" si="24"/>
        <v>1</v>
      </c>
      <c r="AF59" s="7"/>
      <c r="AG59" s="6">
        <v>257.85000000000002</v>
      </c>
      <c r="AH59" s="7"/>
      <c r="AI59" s="6">
        <v>0</v>
      </c>
      <c r="AJ59" s="7"/>
      <c r="AK59" s="6">
        <f t="shared" si="25"/>
        <v>257.85000000000002</v>
      </c>
      <c r="AL59" s="7"/>
      <c r="AM59" s="39">
        <f t="shared" si="26"/>
        <v>1</v>
      </c>
      <c r="AN59" s="7"/>
      <c r="AO59" s="6">
        <v>736.4</v>
      </c>
      <c r="AP59" s="7"/>
      <c r="AQ59" s="6">
        <v>0</v>
      </c>
      <c r="AR59" s="7"/>
      <c r="AS59" s="6">
        <f t="shared" si="27"/>
        <v>736.4</v>
      </c>
      <c r="AT59" s="7"/>
      <c r="AU59" s="39">
        <f t="shared" si="28"/>
        <v>1</v>
      </c>
      <c r="AV59" s="7"/>
      <c r="AW59" s="6">
        <v>300.33999999999997</v>
      </c>
      <c r="AX59" s="7"/>
      <c r="AY59" s="6">
        <v>0</v>
      </c>
      <c r="AZ59" s="7"/>
      <c r="BA59" s="6">
        <f t="shared" si="29"/>
        <v>300.33999999999997</v>
      </c>
      <c r="BB59" s="7"/>
      <c r="BC59" s="39">
        <f t="shared" si="30"/>
        <v>1</v>
      </c>
      <c r="BD59" s="7"/>
      <c r="BE59" s="6">
        <v>246.71</v>
      </c>
      <c r="BF59" s="7"/>
      <c r="BG59" s="6"/>
      <c r="BH59" s="7"/>
      <c r="BI59" s="6"/>
      <c r="BJ59" s="7"/>
      <c r="BK59" s="39"/>
      <c r="BL59" s="7"/>
      <c r="BM59" s="6">
        <v>664.33</v>
      </c>
      <c r="BN59" s="7"/>
      <c r="BO59" s="6"/>
      <c r="BP59" s="7"/>
      <c r="BQ59" s="6"/>
      <c r="BR59" s="7"/>
      <c r="BS59" s="39"/>
      <c r="BT59" s="7"/>
      <c r="BU59" s="6">
        <v>52.24</v>
      </c>
      <c r="BV59" s="7"/>
      <c r="BW59" s="6"/>
      <c r="BX59" s="7"/>
      <c r="BY59" s="6"/>
      <c r="BZ59" s="7"/>
      <c r="CA59" s="39"/>
      <c r="CB59" s="7"/>
      <c r="CC59" s="6">
        <v>522.75</v>
      </c>
      <c r="CD59" s="7"/>
      <c r="CE59" s="6"/>
      <c r="CF59" s="7"/>
      <c r="CG59" s="6"/>
      <c r="CH59" s="7"/>
      <c r="CI59" s="39"/>
      <c r="CJ59" s="7"/>
      <c r="CK59" s="6">
        <f t="shared" si="18"/>
        <v>6026.33</v>
      </c>
      <c r="CL59" s="7"/>
      <c r="CM59" s="6">
        <f t="shared" si="31"/>
        <v>0</v>
      </c>
      <c r="CN59" s="7"/>
      <c r="CO59" s="6">
        <f t="shared" si="32"/>
        <v>6026.33</v>
      </c>
      <c r="CP59" s="7"/>
      <c r="CQ59" s="39">
        <f t="shared" si="33"/>
        <v>1</v>
      </c>
      <c r="CR59" s="8"/>
    </row>
    <row r="60" spans="1:96" ht="18.600000000000001" thickBot="1" x14ac:dyDescent="0.4">
      <c r="A60" s="5"/>
      <c r="B60" s="5"/>
      <c r="C60" s="5"/>
      <c r="D60" s="5"/>
      <c r="E60" s="5"/>
      <c r="F60" s="5"/>
      <c r="G60" s="5" t="s">
        <v>207</v>
      </c>
      <c r="H60" s="5"/>
      <c r="I60" s="9">
        <v>1824.47</v>
      </c>
      <c r="J60" s="7"/>
      <c r="K60" s="9">
        <v>0</v>
      </c>
      <c r="L60" s="7"/>
      <c r="M60" s="9">
        <f t="shared" si="19"/>
        <v>1824.47</v>
      </c>
      <c r="N60" s="7"/>
      <c r="O60" s="40">
        <f t="shared" si="20"/>
        <v>1</v>
      </c>
      <c r="P60" s="7"/>
      <c r="Q60" s="9">
        <v>207.4</v>
      </c>
      <c r="R60" s="7"/>
      <c r="S60" s="9">
        <v>0</v>
      </c>
      <c r="T60" s="7"/>
      <c r="U60" s="9">
        <f t="shared" si="21"/>
        <v>207.4</v>
      </c>
      <c r="V60" s="7"/>
      <c r="W60" s="40">
        <f t="shared" si="22"/>
        <v>1</v>
      </c>
      <c r="X60" s="7"/>
      <c r="Y60" s="9">
        <v>929.04</v>
      </c>
      <c r="Z60" s="7"/>
      <c r="AA60" s="9">
        <v>0</v>
      </c>
      <c r="AB60" s="7"/>
      <c r="AC60" s="9">
        <f t="shared" si="23"/>
        <v>929.04</v>
      </c>
      <c r="AD60" s="7"/>
      <c r="AE60" s="40">
        <f t="shared" si="24"/>
        <v>1</v>
      </c>
      <c r="AF60" s="7"/>
      <c r="AG60" s="9">
        <v>992.15</v>
      </c>
      <c r="AH60" s="7"/>
      <c r="AI60" s="9">
        <v>0</v>
      </c>
      <c r="AJ60" s="7"/>
      <c r="AK60" s="9">
        <f t="shared" si="25"/>
        <v>992.15</v>
      </c>
      <c r="AL60" s="7"/>
      <c r="AM60" s="40">
        <f t="shared" si="26"/>
        <v>1</v>
      </c>
      <c r="AN60" s="7"/>
      <c r="AO60" s="9">
        <v>1196.42</v>
      </c>
      <c r="AP60" s="7"/>
      <c r="AQ60" s="9">
        <v>0</v>
      </c>
      <c r="AR60" s="7"/>
      <c r="AS60" s="9">
        <f t="shared" si="27"/>
        <v>1196.42</v>
      </c>
      <c r="AT60" s="7"/>
      <c r="AU60" s="40">
        <f t="shared" si="28"/>
        <v>1</v>
      </c>
      <c r="AV60" s="7"/>
      <c r="AW60" s="9">
        <v>1639.05</v>
      </c>
      <c r="AX60" s="7"/>
      <c r="AY60" s="9">
        <v>0</v>
      </c>
      <c r="AZ60" s="7"/>
      <c r="BA60" s="9">
        <f t="shared" si="29"/>
        <v>1639.05</v>
      </c>
      <c r="BB60" s="7"/>
      <c r="BC60" s="40">
        <f t="shared" si="30"/>
        <v>1</v>
      </c>
      <c r="BD60" s="7"/>
      <c r="BE60" s="9">
        <v>1264.57</v>
      </c>
      <c r="BF60" s="7"/>
      <c r="BG60" s="9"/>
      <c r="BH60" s="7"/>
      <c r="BI60" s="9"/>
      <c r="BJ60" s="7"/>
      <c r="BK60" s="40"/>
      <c r="BL60" s="7"/>
      <c r="BM60" s="9">
        <v>1297.83</v>
      </c>
      <c r="BN60" s="7"/>
      <c r="BO60" s="9"/>
      <c r="BP60" s="7"/>
      <c r="BQ60" s="9"/>
      <c r="BR60" s="7"/>
      <c r="BS60" s="40"/>
      <c r="BT60" s="7"/>
      <c r="BU60" s="9">
        <v>1947.25</v>
      </c>
      <c r="BV60" s="7"/>
      <c r="BW60" s="9"/>
      <c r="BX60" s="7"/>
      <c r="BY60" s="9"/>
      <c r="BZ60" s="7"/>
      <c r="CA60" s="40"/>
      <c r="CB60" s="7"/>
      <c r="CC60" s="9">
        <v>889.52</v>
      </c>
      <c r="CD60" s="7"/>
      <c r="CE60" s="9"/>
      <c r="CF60" s="7"/>
      <c r="CG60" s="9"/>
      <c r="CH60" s="7"/>
      <c r="CI60" s="40"/>
      <c r="CJ60" s="7"/>
      <c r="CK60" s="9">
        <f t="shared" si="18"/>
        <v>12187.7</v>
      </c>
      <c r="CL60" s="7"/>
      <c r="CM60" s="9">
        <f t="shared" si="31"/>
        <v>0</v>
      </c>
      <c r="CN60" s="7"/>
      <c r="CO60" s="9">
        <f t="shared" si="32"/>
        <v>12187.7</v>
      </c>
      <c r="CP60" s="7"/>
      <c r="CQ60" s="40">
        <f t="shared" si="33"/>
        <v>1</v>
      </c>
      <c r="CR60" s="8"/>
    </row>
    <row r="61" spans="1:96" ht="18" x14ac:dyDescent="0.35">
      <c r="A61" s="5"/>
      <c r="B61" s="5"/>
      <c r="C61" s="5"/>
      <c r="D61" s="5"/>
      <c r="E61" s="5"/>
      <c r="F61" s="5" t="s">
        <v>208</v>
      </c>
      <c r="G61" s="5"/>
      <c r="H61" s="5"/>
      <c r="I61" s="6">
        <f>ROUND(SUM(I7:I8)+SUM(I18:I19)+I24+SUM(I29:I32)+I36+I48+I51+SUM(I57:I60),5)</f>
        <v>154908.84</v>
      </c>
      <c r="J61" s="7"/>
      <c r="K61" s="6">
        <f>ROUND(SUM(K7:K8)+SUM(K18:K19)+K24+SUM(K29:K32)+K36+K48+K51+SUM(K57:K60),5)</f>
        <v>251493</v>
      </c>
      <c r="L61" s="7"/>
      <c r="M61" s="6">
        <f t="shared" si="19"/>
        <v>-96584.16</v>
      </c>
      <c r="N61" s="7"/>
      <c r="O61" s="39">
        <f t="shared" si="20"/>
        <v>0.61595999999999995</v>
      </c>
      <c r="P61" s="7"/>
      <c r="Q61" s="6">
        <f>ROUND(SUM(Q7:Q8)+SUM(Q18:Q19)+Q24+SUM(Q29:Q32)+Q36+Q48+Q51+SUM(Q57:Q60),5)</f>
        <v>156737.54999999999</v>
      </c>
      <c r="R61" s="7"/>
      <c r="S61" s="6">
        <f>ROUND(SUM(S7:S8)+SUM(S18:S19)+S24+SUM(S29:S32)+S36+S48+S51+SUM(S57:S60),5)</f>
        <v>251493</v>
      </c>
      <c r="T61" s="7"/>
      <c r="U61" s="6">
        <f t="shared" si="21"/>
        <v>-94755.45</v>
      </c>
      <c r="V61" s="7"/>
      <c r="W61" s="39">
        <f t="shared" si="22"/>
        <v>0.62322999999999995</v>
      </c>
      <c r="X61" s="7"/>
      <c r="Y61" s="6">
        <f>ROUND(SUM(Y7:Y8)+SUM(Y18:Y19)+Y24+SUM(Y29:Y32)+Y36+Y48+Y51+SUM(Y57:Y60),5)</f>
        <v>365692.31</v>
      </c>
      <c r="Z61" s="7"/>
      <c r="AA61" s="6">
        <f>ROUND(SUM(AA7:AA8)+SUM(AA18:AA19)+AA24+SUM(AA29:AA32)+AA36+AA48+AA51+SUM(AA57:AA60),5)</f>
        <v>256493</v>
      </c>
      <c r="AB61" s="7"/>
      <c r="AC61" s="6">
        <f t="shared" si="23"/>
        <v>109199.31</v>
      </c>
      <c r="AD61" s="7"/>
      <c r="AE61" s="39">
        <f t="shared" si="24"/>
        <v>1.42574</v>
      </c>
      <c r="AF61" s="7"/>
      <c r="AG61" s="6">
        <f>ROUND(SUM(AG7:AG8)+SUM(AG18:AG19)+AG24+SUM(AG29:AG32)+AG36+AG48+AG51+SUM(AG57:AG60),5)</f>
        <v>117784.15</v>
      </c>
      <c r="AH61" s="7"/>
      <c r="AI61" s="6">
        <f>ROUND(SUM(AI7:AI8)+SUM(AI18:AI19)+AI24+SUM(AI29:AI32)+AI36+AI48+AI51+SUM(AI57:AI60),5)</f>
        <v>251493</v>
      </c>
      <c r="AJ61" s="7"/>
      <c r="AK61" s="6">
        <f t="shared" si="25"/>
        <v>-133708.85</v>
      </c>
      <c r="AL61" s="7"/>
      <c r="AM61" s="39">
        <f t="shared" si="26"/>
        <v>0.46833999999999998</v>
      </c>
      <c r="AN61" s="7"/>
      <c r="AO61" s="6">
        <f>ROUND(SUM(AO7:AO8)+SUM(AO18:AO19)+AO24+SUM(AO29:AO32)+AO36+AO48+AO51+SUM(AO57:AO60),5)</f>
        <v>228333.65</v>
      </c>
      <c r="AP61" s="7"/>
      <c r="AQ61" s="6">
        <f>ROUND(SUM(AQ7:AQ8)+SUM(AQ18:AQ19)+AQ24+SUM(AQ29:AQ32)+AQ36+AQ48+AQ51+SUM(AQ57:AQ60),5)</f>
        <v>251493</v>
      </c>
      <c r="AR61" s="7"/>
      <c r="AS61" s="6">
        <f t="shared" si="27"/>
        <v>-23159.35</v>
      </c>
      <c r="AT61" s="7"/>
      <c r="AU61" s="39">
        <f t="shared" si="28"/>
        <v>0.90790999999999999</v>
      </c>
      <c r="AV61" s="7"/>
      <c r="AW61" s="6">
        <f>ROUND(SUM(AW7:AW8)+SUM(AW18:AW19)+AW24+SUM(AW29:AW32)+AW36+AW48+AW51+SUM(AW57:AW60),5)</f>
        <v>333604.7</v>
      </c>
      <c r="AX61" s="7"/>
      <c r="AY61" s="6">
        <f>ROUND(SUM(AY7:AY8)+SUM(AY18:AY19)+AY24+SUM(AY29:AY32)+AY36+AY48+AY51+SUM(AY57:AY60),5)</f>
        <v>251493</v>
      </c>
      <c r="AZ61" s="7"/>
      <c r="BA61" s="6">
        <f t="shared" si="29"/>
        <v>82111.7</v>
      </c>
      <c r="BB61" s="7"/>
      <c r="BC61" s="39">
        <f t="shared" si="30"/>
        <v>1.3265</v>
      </c>
      <c r="BD61" s="7"/>
      <c r="BE61" s="6">
        <f>ROUND(SUM(BE7:BE8)+SUM(BE18:BE19)+BE24+SUM(BE29:BE32)+BE36+BE48+BE51+SUM(BE57:BE60),5)</f>
        <v>149273.45000000001</v>
      </c>
      <c r="BF61" s="7"/>
      <c r="BG61" s="6">
        <f>ROUND(SUM(BG7:BG8)+SUM(BG18:BG19)+BG24+SUM(BG29:BG32)+BG36+BG48+BG51+SUM(BG57:BG60),5)</f>
        <v>251492</v>
      </c>
      <c r="BH61" s="7"/>
      <c r="BI61" s="6">
        <f>ROUND((BE61-BG61),5)</f>
        <v>-102218.55</v>
      </c>
      <c r="BJ61" s="7"/>
      <c r="BK61" s="39">
        <f>ROUND(IF(BG61=0, IF(BE61=0, 0, 1), BE61/BG61),5)</f>
        <v>0.59355000000000002</v>
      </c>
      <c r="BL61" s="7"/>
      <c r="BM61" s="6">
        <f>ROUND(SUM(BM7:BM8)+SUM(BM18:BM19)+BM24+SUM(BM29:BM32)+BM36+BM48+BM51+SUM(BM57:BM60),5)</f>
        <v>158012.96</v>
      </c>
      <c r="BN61" s="7"/>
      <c r="BO61" s="6">
        <f>ROUND(SUM(BO7:BO8)+SUM(BO18:BO19)+BO24+SUM(BO29:BO32)+BO36+BO48+BO51+SUM(BO57:BO60),5)</f>
        <v>251492</v>
      </c>
      <c r="BP61" s="7"/>
      <c r="BQ61" s="6">
        <f>ROUND((BM61-BO61),5)</f>
        <v>-93479.039999999994</v>
      </c>
      <c r="BR61" s="7"/>
      <c r="BS61" s="39">
        <f>ROUND(IF(BO61=0, IF(BM61=0, 0, 1), BM61/BO61),5)</f>
        <v>0.62829999999999997</v>
      </c>
      <c r="BT61" s="7"/>
      <c r="BU61" s="6">
        <f>ROUND(SUM(BU7:BU8)+SUM(BU18:BU19)+BU24+SUM(BU29:BU32)+BU36+BU48+BU51+SUM(BU57:BU60),5)</f>
        <v>273346.3</v>
      </c>
      <c r="BV61" s="7"/>
      <c r="BW61" s="6">
        <f>ROUND(SUM(BW7:BW8)+SUM(BW18:BW19)+BW24+SUM(BW29:BW32)+BW36+BW48+BW51+SUM(BW57:BW60),5)</f>
        <v>251494</v>
      </c>
      <c r="BX61" s="7"/>
      <c r="BY61" s="6">
        <f>ROUND((BU61-BW61),5)</f>
        <v>21852.3</v>
      </c>
      <c r="BZ61" s="7"/>
      <c r="CA61" s="39">
        <f>ROUND(IF(BW61=0, IF(BU61=0, 0, 1), BU61/BW61),5)</f>
        <v>1.0868899999999999</v>
      </c>
      <c r="CB61" s="7"/>
      <c r="CC61" s="6">
        <f>ROUND(SUM(CC7:CC8)+SUM(CC18:CC19)+CC24+SUM(CC29:CC32)+CC36+CC48+CC51+SUM(CC57:CC60),5)</f>
        <v>79825.899999999994</v>
      </c>
      <c r="CD61" s="7"/>
      <c r="CE61" s="6">
        <f>ROUND(SUM(CE7:CE8)+SUM(CE18:CE19)+CE24+SUM(CE29:CE32)+CE36+CE48+CE51+SUM(CE57:CE60),5)</f>
        <v>251494</v>
      </c>
      <c r="CF61" s="7"/>
      <c r="CG61" s="6">
        <f>ROUND((CC61-CE61),5)</f>
        <v>-171668.1</v>
      </c>
      <c r="CH61" s="7"/>
      <c r="CI61" s="39">
        <f>ROUND(IF(CE61=0, IF(CC61=0, 0, 1), CC61/CE61),5)</f>
        <v>0.31741000000000003</v>
      </c>
      <c r="CJ61" s="7"/>
      <c r="CK61" s="6">
        <f t="shared" si="18"/>
        <v>2017519.81</v>
      </c>
      <c r="CL61" s="7"/>
      <c r="CM61" s="6">
        <f t="shared" si="31"/>
        <v>2519930</v>
      </c>
      <c r="CN61" s="7"/>
      <c r="CO61" s="6">
        <f t="shared" si="32"/>
        <v>-502410.19</v>
      </c>
      <c r="CP61" s="7"/>
      <c r="CQ61" s="39">
        <f t="shared" si="33"/>
        <v>0.80062999999999995</v>
      </c>
      <c r="CR61" s="8"/>
    </row>
    <row r="62" spans="1:96" ht="18" x14ac:dyDescent="0.35">
      <c r="A62" s="5"/>
      <c r="B62" s="5"/>
      <c r="C62" s="5"/>
      <c r="D62" s="5"/>
      <c r="E62" s="5"/>
      <c r="F62" s="5" t="s">
        <v>209</v>
      </c>
      <c r="G62" s="5"/>
      <c r="H62" s="5"/>
      <c r="I62" s="6"/>
      <c r="J62" s="7"/>
      <c r="K62" s="6"/>
      <c r="L62" s="7"/>
      <c r="M62" s="6"/>
      <c r="N62" s="7"/>
      <c r="O62" s="39"/>
      <c r="P62" s="7"/>
      <c r="Q62" s="6"/>
      <c r="R62" s="7"/>
      <c r="S62" s="6"/>
      <c r="T62" s="7"/>
      <c r="U62" s="6"/>
      <c r="V62" s="7"/>
      <c r="W62" s="39"/>
      <c r="X62" s="7"/>
      <c r="Y62" s="6"/>
      <c r="Z62" s="7"/>
      <c r="AA62" s="6"/>
      <c r="AB62" s="7"/>
      <c r="AC62" s="6"/>
      <c r="AD62" s="7"/>
      <c r="AE62" s="39"/>
      <c r="AF62" s="7"/>
      <c r="AG62" s="6"/>
      <c r="AH62" s="7"/>
      <c r="AI62" s="6"/>
      <c r="AJ62" s="7"/>
      <c r="AK62" s="6"/>
      <c r="AL62" s="7"/>
      <c r="AM62" s="39"/>
      <c r="AN62" s="7"/>
      <c r="AO62" s="6"/>
      <c r="AP62" s="7"/>
      <c r="AQ62" s="6"/>
      <c r="AR62" s="7"/>
      <c r="AS62" s="6"/>
      <c r="AT62" s="7"/>
      <c r="AU62" s="39"/>
      <c r="AV62" s="7"/>
      <c r="AW62" s="6"/>
      <c r="AX62" s="7"/>
      <c r="AY62" s="6"/>
      <c r="AZ62" s="7"/>
      <c r="BA62" s="6"/>
      <c r="BB62" s="7"/>
      <c r="BC62" s="39"/>
      <c r="BD62" s="7"/>
      <c r="BE62" s="6"/>
      <c r="BF62" s="7"/>
      <c r="BG62" s="6"/>
      <c r="BH62" s="7"/>
      <c r="BI62" s="6"/>
      <c r="BJ62" s="7"/>
      <c r="BK62" s="39"/>
      <c r="BL62" s="7"/>
      <c r="BM62" s="6"/>
      <c r="BN62" s="7"/>
      <c r="BO62" s="6"/>
      <c r="BP62" s="7"/>
      <c r="BQ62" s="6"/>
      <c r="BR62" s="7"/>
      <c r="BS62" s="39"/>
      <c r="BT62" s="7"/>
      <c r="BU62" s="6"/>
      <c r="BV62" s="7"/>
      <c r="BW62" s="6"/>
      <c r="BX62" s="7"/>
      <c r="BY62" s="6"/>
      <c r="BZ62" s="7"/>
      <c r="CA62" s="39"/>
      <c r="CB62" s="7"/>
      <c r="CC62" s="6"/>
      <c r="CD62" s="7"/>
      <c r="CE62" s="6"/>
      <c r="CF62" s="7"/>
      <c r="CG62" s="6"/>
      <c r="CH62" s="7"/>
      <c r="CI62" s="39"/>
      <c r="CJ62" s="7"/>
      <c r="CK62" s="6"/>
      <c r="CL62" s="7"/>
      <c r="CM62" s="6"/>
      <c r="CN62" s="7"/>
      <c r="CO62" s="6"/>
      <c r="CP62" s="7"/>
      <c r="CQ62" s="39"/>
      <c r="CR62" s="8"/>
    </row>
    <row r="63" spans="1:96" ht="18" x14ac:dyDescent="0.35">
      <c r="A63" s="5"/>
      <c r="B63" s="5"/>
      <c r="C63" s="5"/>
      <c r="D63" s="5"/>
      <c r="E63" s="5"/>
      <c r="F63" s="5"/>
      <c r="G63" s="5" t="s">
        <v>210</v>
      </c>
      <c r="H63" s="5"/>
      <c r="I63" s="6">
        <v>15000</v>
      </c>
      <c r="J63" s="7"/>
      <c r="K63" s="6">
        <v>15000</v>
      </c>
      <c r="L63" s="7"/>
      <c r="M63" s="6">
        <f t="shared" ref="M63:M71" si="34">ROUND((I63-K63),5)</f>
        <v>0</v>
      </c>
      <c r="N63" s="7"/>
      <c r="O63" s="39">
        <f t="shared" ref="O63:O71" si="35">ROUND(IF(K63=0, IF(I63=0, 0, 1), I63/K63),5)</f>
        <v>1</v>
      </c>
      <c r="P63" s="7"/>
      <c r="Q63" s="6">
        <v>0</v>
      </c>
      <c r="R63" s="7"/>
      <c r="S63" s="6">
        <v>0</v>
      </c>
      <c r="T63" s="7"/>
      <c r="U63" s="6">
        <f t="shared" ref="U63:U71" si="36">ROUND((Q63-S63),5)</f>
        <v>0</v>
      </c>
      <c r="V63" s="7"/>
      <c r="W63" s="39">
        <f t="shared" ref="W63:W71" si="37">ROUND(IF(S63=0, IF(Q63=0, 0, 1), Q63/S63),5)</f>
        <v>0</v>
      </c>
      <c r="X63" s="7"/>
      <c r="Y63" s="6">
        <v>0</v>
      </c>
      <c r="Z63" s="7"/>
      <c r="AA63" s="6">
        <v>0</v>
      </c>
      <c r="AB63" s="7"/>
      <c r="AC63" s="6">
        <f t="shared" ref="AC63:AC71" si="38">ROUND((Y63-AA63),5)</f>
        <v>0</v>
      </c>
      <c r="AD63" s="7"/>
      <c r="AE63" s="39">
        <f t="shared" ref="AE63:AE71" si="39">ROUND(IF(AA63=0, IF(Y63=0, 0, 1), Y63/AA63),5)</f>
        <v>0</v>
      </c>
      <c r="AF63" s="7"/>
      <c r="AG63" s="6">
        <v>0</v>
      </c>
      <c r="AH63" s="7"/>
      <c r="AI63" s="6">
        <v>0</v>
      </c>
      <c r="AJ63" s="7"/>
      <c r="AK63" s="6">
        <f t="shared" ref="AK63:AK71" si="40">ROUND((AG63-AI63),5)</f>
        <v>0</v>
      </c>
      <c r="AL63" s="7"/>
      <c r="AM63" s="39">
        <f t="shared" ref="AM63:AM71" si="41">ROUND(IF(AI63=0, IF(AG63=0, 0, 1), AG63/AI63),5)</f>
        <v>0</v>
      </c>
      <c r="AN63" s="7"/>
      <c r="AO63" s="6">
        <v>0</v>
      </c>
      <c r="AP63" s="7"/>
      <c r="AQ63" s="6">
        <v>0</v>
      </c>
      <c r="AR63" s="7"/>
      <c r="AS63" s="6">
        <f t="shared" ref="AS63:AS71" si="42">ROUND((AO63-AQ63),5)</f>
        <v>0</v>
      </c>
      <c r="AT63" s="7"/>
      <c r="AU63" s="39">
        <f t="shared" ref="AU63:AU71" si="43">ROUND(IF(AQ63=0, IF(AO63=0, 0, 1), AO63/AQ63),5)</f>
        <v>0</v>
      </c>
      <c r="AV63" s="7"/>
      <c r="AW63" s="6">
        <v>0</v>
      </c>
      <c r="AX63" s="7"/>
      <c r="AY63" s="6">
        <v>0</v>
      </c>
      <c r="AZ63" s="7"/>
      <c r="BA63" s="6">
        <f t="shared" ref="BA63:BA71" si="44">ROUND((AW63-AY63),5)</f>
        <v>0</v>
      </c>
      <c r="BB63" s="7"/>
      <c r="BC63" s="39">
        <f t="shared" ref="BC63:BC71" si="45">ROUND(IF(AY63=0, IF(AW63=0, 0, 1), AW63/AY63),5)</f>
        <v>0</v>
      </c>
      <c r="BD63" s="7"/>
      <c r="BE63" s="6">
        <v>0</v>
      </c>
      <c r="BF63" s="7"/>
      <c r="BG63" s="6"/>
      <c r="BH63" s="7"/>
      <c r="BI63" s="6"/>
      <c r="BJ63" s="7"/>
      <c r="BK63" s="39"/>
      <c r="BL63" s="7"/>
      <c r="BM63" s="6">
        <v>0</v>
      </c>
      <c r="BN63" s="7"/>
      <c r="BO63" s="6"/>
      <c r="BP63" s="7"/>
      <c r="BQ63" s="6"/>
      <c r="BR63" s="7"/>
      <c r="BS63" s="39"/>
      <c r="BT63" s="7"/>
      <c r="BU63" s="6">
        <v>0</v>
      </c>
      <c r="BV63" s="7"/>
      <c r="BW63" s="6"/>
      <c r="BX63" s="7"/>
      <c r="BY63" s="6"/>
      <c r="BZ63" s="7"/>
      <c r="CA63" s="39"/>
      <c r="CB63" s="7"/>
      <c r="CC63" s="6">
        <v>0</v>
      </c>
      <c r="CD63" s="7"/>
      <c r="CE63" s="6"/>
      <c r="CF63" s="7"/>
      <c r="CG63" s="6"/>
      <c r="CH63" s="7"/>
      <c r="CI63" s="39"/>
      <c r="CJ63" s="7"/>
      <c r="CK63" s="6">
        <f t="shared" ref="CK63:CK71" si="46">ROUND(I63+Q63+Y63+AG63+AO63+AW63+BE63+BM63+BU63+CC63,5)</f>
        <v>15000</v>
      </c>
      <c r="CL63" s="7"/>
      <c r="CM63" s="6">
        <f t="shared" ref="CM63:CM71" si="47">ROUND(K63+S63+AA63+AI63+AQ63+AY63+BG63+BO63+BW63+CE63,5)</f>
        <v>15000</v>
      </c>
      <c r="CN63" s="7"/>
      <c r="CO63" s="6">
        <f t="shared" ref="CO63:CO71" si="48">ROUND((CK63-CM63),5)</f>
        <v>0</v>
      </c>
      <c r="CP63" s="7"/>
      <c r="CQ63" s="39">
        <f t="shared" ref="CQ63:CQ71" si="49">ROUND(IF(CM63=0, IF(CK63=0, 0, 1), CK63/CM63),5)</f>
        <v>1</v>
      </c>
      <c r="CR63" s="8"/>
    </row>
    <row r="64" spans="1:96" ht="18.600000000000001" thickBot="1" x14ac:dyDescent="0.4">
      <c r="A64" s="5"/>
      <c r="B64" s="5"/>
      <c r="C64" s="5"/>
      <c r="D64" s="5"/>
      <c r="E64" s="5"/>
      <c r="F64" s="5"/>
      <c r="G64" s="5" t="s">
        <v>211</v>
      </c>
      <c r="H64" s="5"/>
      <c r="I64" s="9">
        <v>167.81</v>
      </c>
      <c r="J64" s="7"/>
      <c r="K64" s="9">
        <v>417</v>
      </c>
      <c r="L64" s="7"/>
      <c r="M64" s="9">
        <f t="shared" si="34"/>
        <v>-249.19</v>
      </c>
      <c r="N64" s="7"/>
      <c r="O64" s="40">
        <f t="shared" si="35"/>
        <v>0.40242</v>
      </c>
      <c r="P64" s="7"/>
      <c r="Q64" s="9">
        <v>0</v>
      </c>
      <c r="R64" s="7"/>
      <c r="S64" s="9">
        <v>417</v>
      </c>
      <c r="T64" s="7"/>
      <c r="U64" s="9">
        <f t="shared" si="36"/>
        <v>-417</v>
      </c>
      <c r="V64" s="7"/>
      <c r="W64" s="40">
        <f t="shared" si="37"/>
        <v>0</v>
      </c>
      <c r="X64" s="7"/>
      <c r="Y64" s="9">
        <v>0</v>
      </c>
      <c r="Z64" s="7"/>
      <c r="AA64" s="9">
        <v>417</v>
      </c>
      <c r="AB64" s="7"/>
      <c r="AC64" s="9">
        <f t="shared" si="38"/>
        <v>-417</v>
      </c>
      <c r="AD64" s="7"/>
      <c r="AE64" s="40">
        <f t="shared" si="39"/>
        <v>0</v>
      </c>
      <c r="AF64" s="7"/>
      <c r="AG64" s="9">
        <v>0</v>
      </c>
      <c r="AH64" s="7"/>
      <c r="AI64" s="9">
        <v>417</v>
      </c>
      <c r="AJ64" s="7"/>
      <c r="AK64" s="9">
        <f t="shared" si="40"/>
        <v>-417</v>
      </c>
      <c r="AL64" s="7"/>
      <c r="AM64" s="40">
        <f t="shared" si="41"/>
        <v>0</v>
      </c>
      <c r="AN64" s="7"/>
      <c r="AO64" s="9">
        <v>0</v>
      </c>
      <c r="AP64" s="7"/>
      <c r="AQ64" s="9">
        <v>417</v>
      </c>
      <c r="AR64" s="7"/>
      <c r="AS64" s="9">
        <f t="shared" si="42"/>
        <v>-417</v>
      </c>
      <c r="AT64" s="7"/>
      <c r="AU64" s="40">
        <f t="shared" si="43"/>
        <v>0</v>
      </c>
      <c r="AV64" s="7"/>
      <c r="AW64" s="9">
        <v>0</v>
      </c>
      <c r="AX64" s="7"/>
      <c r="AY64" s="9">
        <v>417</v>
      </c>
      <c r="AZ64" s="7"/>
      <c r="BA64" s="9">
        <f t="shared" si="44"/>
        <v>-417</v>
      </c>
      <c r="BB64" s="7"/>
      <c r="BC64" s="40">
        <f t="shared" si="45"/>
        <v>0</v>
      </c>
      <c r="BD64" s="7"/>
      <c r="BE64" s="9">
        <v>0</v>
      </c>
      <c r="BF64" s="7"/>
      <c r="BG64" s="9">
        <v>417</v>
      </c>
      <c r="BH64" s="7"/>
      <c r="BI64" s="9">
        <f>ROUND((BE64-BG64),5)</f>
        <v>-417</v>
      </c>
      <c r="BJ64" s="7"/>
      <c r="BK64" s="40">
        <f>ROUND(IF(BG64=0, IF(BE64=0, 0, 1), BE64/BG64),5)</f>
        <v>0</v>
      </c>
      <c r="BL64" s="7"/>
      <c r="BM64" s="9">
        <v>0</v>
      </c>
      <c r="BN64" s="7"/>
      <c r="BO64" s="9">
        <v>417</v>
      </c>
      <c r="BP64" s="7"/>
      <c r="BQ64" s="9">
        <f>ROUND((BM64-BO64),5)</f>
        <v>-417</v>
      </c>
      <c r="BR64" s="7"/>
      <c r="BS64" s="40">
        <f>ROUND(IF(BO64=0, IF(BM64=0, 0, 1), BM64/BO64),5)</f>
        <v>0</v>
      </c>
      <c r="BT64" s="7"/>
      <c r="BU64" s="9">
        <v>0</v>
      </c>
      <c r="BV64" s="7"/>
      <c r="BW64" s="9">
        <v>416</v>
      </c>
      <c r="BX64" s="7"/>
      <c r="BY64" s="9">
        <f>ROUND((BU64-BW64),5)</f>
        <v>-416</v>
      </c>
      <c r="BZ64" s="7"/>
      <c r="CA64" s="40">
        <f>ROUND(IF(BW64=0, IF(BU64=0, 0, 1), BU64/BW64),5)</f>
        <v>0</v>
      </c>
      <c r="CB64" s="7"/>
      <c r="CC64" s="9">
        <v>0</v>
      </c>
      <c r="CD64" s="7"/>
      <c r="CE64" s="9">
        <v>416</v>
      </c>
      <c r="CF64" s="7"/>
      <c r="CG64" s="9">
        <f>ROUND((CC64-CE64),5)</f>
        <v>-416</v>
      </c>
      <c r="CH64" s="7"/>
      <c r="CI64" s="40">
        <f>ROUND(IF(CE64=0, IF(CC64=0, 0, 1), CC64/CE64),5)</f>
        <v>0</v>
      </c>
      <c r="CJ64" s="7"/>
      <c r="CK64" s="9">
        <f t="shared" si="46"/>
        <v>167.81</v>
      </c>
      <c r="CL64" s="7"/>
      <c r="CM64" s="9">
        <f t="shared" si="47"/>
        <v>4168</v>
      </c>
      <c r="CN64" s="7"/>
      <c r="CO64" s="9">
        <f t="shared" si="48"/>
        <v>-4000.19</v>
      </c>
      <c r="CP64" s="7"/>
      <c r="CQ64" s="40">
        <f t="shared" si="49"/>
        <v>4.0259999999999997E-2</v>
      </c>
      <c r="CR64" s="8"/>
    </row>
    <row r="65" spans="1:96" ht="18" x14ac:dyDescent="0.35">
      <c r="A65" s="5"/>
      <c r="B65" s="5"/>
      <c r="C65" s="5"/>
      <c r="D65" s="5"/>
      <c r="E65" s="5"/>
      <c r="F65" s="5" t="s">
        <v>212</v>
      </c>
      <c r="G65" s="5"/>
      <c r="H65" s="5"/>
      <c r="I65" s="6">
        <f>ROUND(SUM(I62:I64),5)</f>
        <v>15167.81</v>
      </c>
      <c r="J65" s="7"/>
      <c r="K65" s="6">
        <f>ROUND(SUM(K62:K64),5)</f>
        <v>15417</v>
      </c>
      <c r="L65" s="7"/>
      <c r="M65" s="6">
        <f t="shared" si="34"/>
        <v>-249.19</v>
      </c>
      <c r="N65" s="7"/>
      <c r="O65" s="39">
        <f t="shared" si="35"/>
        <v>0.98384000000000005</v>
      </c>
      <c r="P65" s="7"/>
      <c r="Q65" s="6">
        <f>ROUND(SUM(Q62:Q64),5)</f>
        <v>0</v>
      </c>
      <c r="R65" s="7"/>
      <c r="S65" s="6">
        <f>ROUND(SUM(S62:S64),5)</f>
        <v>417</v>
      </c>
      <c r="T65" s="7"/>
      <c r="U65" s="6">
        <f t="shared" si="36"/>
        <v>-417</v>
      </c>
      <c r="V65" s="7"/>
      <c r="W65" s="39">
        <f t="shared" si="37"/>
        <v>0</v>
      </c>
      <c r="X65" s="7"/>
      <c r="Y65" s="6">
        <f>ROUND(SUM(Y62:Y64),5)</f>
        <v>0</v>
      </c>
      <c r="Z65" s="7"/>
      <c r="AA65" s="6">
        <f>ROUND(SUM(AA62:AA64),5)</f>
        <v>417</v>
      </c>
      <c r="AB65" s="7"/>
      <c r="AC65" s="6">
        <f t="shared" si="38"/>
        <v>-417</v>
      </c>
      <c r="AD65" s="7"/>
      <c r="AE65" s="39">
        <f t="shared" si="39"/>
        <v>0</v>
      </c>
      <c r="AF65" s="7"/>
      <c r="AG65" s="6">
        <f>ROUND(SUM(AG62:AG64),5)</f>
        <v>0</v>
      </c>
      <c r="AH65" s="7"/>
      <c r="AI65" s="6">
        <f>ROUND(SUM(AI62:AI64),5)</f>
        <v>417</v>
      </c>
      <c r="AJ65" s="7"/>
      <c r="AK65" s="6">
        <f t="shared" si="40"/>
        <v>-417</v>
      </c>
      <c r="AL65" s="7"/>
      <c r="AM65" s="39">
        <f t="shared" si="41"/>
        <v>0</v>
      </c>
      <c r="AN65" s="7"/>
      <c r="AO65" s="6">
        <f>ROUND(SUM(AO62:AO64),5)</f>
        <v>0</v>
      </c>
      <c r="AP65" s="7"/>
      <c r="AQ65" s="6">
        <f>ROUND(SUM(AQ62:AQ64),5)</f>
        <v>417</v>
      </c>
      <c r="AR65" s="7"/>
      <c r="AS65" s="6">
        <f t="shared" si="42"/>
        <v>-417</v>
      </c>
      <c r="AT65" s="7"/>
      <c r="AU65" s="39">
        <f t="shared" si="43"/>
        <v>0</v>
      </c>
      <c r="AV65" s="7"/>
      <c r="AW65" s="6">
        <f>ROUND(SUM(AW62:AW64),5)</f>
        <v>0</v>
      </c>
      <c r="AX65" s="7"/>
      <c r="AY65" s="6">
        <f>ROUND(SUM(AY62:AY64),5)</f>
        <v>417</v>
      </c>
      <c r="AZ65" s="7"/>
      <c r="BA65" s="6">
        <f t="shared" si="44"/>
        <v>-417</v>
      </c>
      <c r="BB65" s="7"/>
      <c r="BC65" s="39">
        <f t="shared" si="45"/>
        <v>0</v>
      </c>
      <c r="BD65" s="7"/>
      <c r="BE65" s="6">
        <f>ROUND(SUM(BE62:BE64),5)</f>
        <v>0</v>
      </c>
      <c r="BF65" s="7"/>
      <c r="BG65" s="6">
        <f>ROUND(SUM(BG62:BG64),5)</f>
        <v>417</v>
      </c>
      <c r="BH65" s="7"/>
      <c r="BI65" s="6">
        <f>ROUND((BE65-BG65),5)</f>
        <v>-417</v>
      </c>
      <c r="BJ65" s="7"/>
      <c r="BK65" s="39">
        <f>ROUND(IF(BG65=0, IF(BE65=0, 0, 1), BE65/BG65),5)</f>
        <v>0</v>
      </c>
      <c r="BL65" s="7"/>
      <c r="BM65" s="6">
        <f>ROUND(SUM(BM62:BM64),5)</f>
        <v>0</v>
      </c>
      <c r="BN65" s="7"/>
      <c r="BO65" s="6">
        <f>ROUND(SUM(BO62:BO64),5)</f>
        <v>417</v>
      </c>
      <c r="BP65" s="7"/>
      <c r="BQ65" s="6">
        <f>ROUND((BM65-BO65),5)</f>
        <v>-417</v>
      </c>
      <c r="BR65" s="7"/>
      <c r="BS65" s="39">
        <f>ROUND(IF(BO65=0, IF(BM65=0, 0, 1), BM65/BO65),5)</f>
        <v>0</v>
      </c>
      <c r="BT65" s="7"/>
      <c r="BU65" s="6">
        <f>ROUND(SUM(BU62:BU64),5)</f>
        <v>0</v>
      </c>
      <c r="BV65" s="7"/>
      <c r="BW65" s="6">
        <f>ROUND(SUM(BW62:BW64),5)</f>
        <v>416</v>
      </c>
      <c r="BX65" s="7"/>
      <c r="BY65" s="6">
        <f>ROUND((BU65-BW65),5)</f>
        <v>-416</v>
      </c>
      <c r="BZ65" s="7"/>
      <c r="CA65" s="39">
        <f>ROUND(IF(BW65=0, IF(BU65=0, 0, 1), BU65/BW65),5)</f>
        <v>0</v>
      </c>
      <c r="CB65" s="7"/>
      <c r="CC65" s="6">
        <f>ROUND(SUM(CC62:CC64),5)</f>
        <v>0</v>
      </c>
      <c r="CD65" s="7"/>
      <c r="CE65" s="6">
        <f>ROUND(SUM(CE62:CE64),5)</f>
        <v>416</v>
      </c>
      <c r="CF65" s="7"/>
      <c r="CG65" s="6">
        <f>ROUND((CC65-CE65),5)</f>
        <v>-416</v>
      </c>
      <c r="CH65" s="7"/>
      <c r="CI65" s="39">
        <f>ROUND(IF(CE65=0, IF(CC65=0, 0, 1), CC65/CE65),5)</f>
        <v>0</v>
      </c>
      <c r="CJ65" s="7"/>
      <c r="CK65" s="41">
        <f t="shared" si="46"/>
        <v>15167.81</v>
      </c>
      <c r="CL65" s="7"/>
      <c r="CM65" s="6">
        <f t="shared" si="47"/>
        <v>19168</v>
      </c>
      <c r="CN65" s="7"/>
      <c r="CO65" s="6">
        <f t="shared" si="48"/>
        <v>-4000.19</v>
      </c>
      <c r="CP65" s="7"/>
      <c r="CQ65" s="39">
        <f t="shared" si="49"/>
        <v>0.79130999999999996</v>
      </c>
      <c r="CR65" s="8"/>
    </row>
    <row r="66" spans="1:96" ht="18" x14ac:dyDescent="0.35">
      <c r="A66" s="5"/>
      <c r="B66" s="5"/>
      <c r="C66" s="5"/>
      <c r="D66" s="5"/>
      <c r="E66" s="5"/>
      <c r="F66" s="5" t="s">
        <v>213</v>
      </c>
      <c r="G66" s="5"/>
      <c r="H66" s="5"/>
      <c r="I66" s="6">
        <v>100</v>
      </c>
      <c r="J66" s="7"/>
      <c r="K66" s="6">
        <v>4583</v>
      </c>
      <c r="L66" s="7"/>
      <c r="M66" s="6">
        <f t="shared" si="34"/>
        <v>-4483</v>
      </c>
      <c r="N66" s="7"/>
      <c r="O66" s="39">
        <f t="shared" si="35"/>
        <v>2.1819999999999999E-2</v>
      </c>
      <c r="P66" s="7"/>
      <c r="Q66" s="6">
        <v>100</v>
      </c>
      <c r="R66" s="7"/>
      <c r="S66" s="6">
        <v>4583</v>
      </c>
      <c r="T66" s="7"/>
      <c r="U66" s="6">
        <f t="shared" si="36"/>
        <v>-4483</v>
      </c>
      <c r="V66" s="7"/>
      <c r="W66" s="39">
        <f t="shared" si="37"/>
        <v>2.1819999999999999E-2</v>
      </c>
      <c r="X66" s="7"/>
      <c r="Y66" s="6">
        <v>0</v>
      </c>
      <c r="Z66" s="7"/>
      <c r="AA66" s="6">
        <v>4583</v>
      </c>
      <c r="AB66" s="7"/>
      <c r="AC66" s="6">
        <f t="shared" si="38"/>
        <v>-4583</v>
      </c>
      <c r="AD66" s="7"/>
      <c r="AE66" s="39">
        <f t="shared" si="39"/>
        <v>0</v>
      </c>
      <c r="AF66" s="7"/>
      <c r="AG66" s="6">
        <v>0</v>
      </c>
      <c r="AH66" s="7"/>
      <c r="AI66" s="6">
        <v>4583</v>
      </c>
      <c r="AJ66" s="7"/>
      <c r="AK66" s="6">
        <f t="shared" si="40"/>
        <v>-4583</v>
      </c>
      <c r="AL66" s="7"/>
      <c r="AM66" s="39">
        <f t="shared" si="41"/>
        <v>0</v>
      </c>
      <c r="AN66" s="7"/>
      <c r="AO66" s="6">
        <v>196</v>
      </c>
      <c r="AP66" s="7"/>
      <c r="AQ66" s="6">
        <v>4583</v>
      </c>
      <c r="AR66" s="7"/>
      <c r="AS66" s="6">
        <f t="shared" si="42"/>
        <v>-4387</v>
      </c>
      <c r="AT66" s="7"/>
      <c r="AU66" s="39">
        <f t="shared" si="43"/>
        <v>4.2770000000000002E-2</v>
      </c>
      <c r="AV66" s="7"/>
      <c r="AW66" s="6">
        <v>63048.89</v>
      </c>
      <c r="AX66" s="7"/>
      <c r="AY66" s="6">
        <v>4583</v>
      </c>
      <c r="AZ66" s="7"/>
      <c r="BA66" s="6">
        <f t="shared" si="44"/>
        <v>58465.89</v>
      </c>
      <c r="BB66" s="7"/>
      <c r="BC66" s="39">
        <f t="shared" si="45"/>
        <v>13.75712</v>
      </c>
      <c r="BD66" s="7"/>
      <c r="BE66" s="6">
        <v>34815</v>
      </c>
      <c r="BF66" s="7"/>
      <c r="BG66" s="6">
        <v>4583</v>
      </c>
      <c r="BH66" s="7"/>
      <c r="BI66" s="6">
        <f>ROUND((BE66-BG66),5)</f>
        <v>30232</v>
      </c>
      <c r="BJ66" s="7"/>
      <c r="BK66" s="39">
        <f>ROUND(IF(BG66=0, IF(BE66=0, 0, 1), BE66/BG66),5)</f>
        <v>7.5965499999999997</v>
      </c>
      <c r="BL66" s="7"/>
      <c r="BM66" s="6">
        <v>11410.5</v>
      </c>
      <c r="BN66" s="7"/>
      <c r="BO66" s="6">
        <v>4583</v>
      </c>
      <c r="BP66" s="7"/>
      <c r="BQ66" s="6">
        <f>ROUND((BM66-BO66),5)</f>
        <v>6827.5</v>
      </c>
      <c r="BR66" s="7"/>
      <c r="BS66" s="39">
        <f>ROUND(IF(BO66=0, IF(BM66=0, 0, 1), BM66/BO66),5)</f>
        <v>2.4897399999999998</v>
      </c>
      <c r="BT66" s="7"/>
      <c r="BU66" s="6">
        <v>947</v>
      </c>
      <c r="BV66" s="7"/>
      <c r="BW66" s="6">
        <v>4584</v>
      </c>
      <c r="BX66" s="7"/>
      <c r="BY66" s="6">
        <f>ROUND((BU66-BW66),5)</f>
        <v>-3637</v>
      </c>
      <c r="BZ66" s="7"/>
      <c r="CA66" s="39">
        <f>ROUND(IF(BW66=0, IF(BU66=0, 0, 1), BU66/BW66),5)</f>
        <v>0.20659</v>
      </c>
      <c r="CB66" s="7"/>
      <c r="CC66" s="6">
        <v>0</v>
      </c>
      <c r="CD66" s="7"/>
      <c r="CE66" s="6">
        <v>4584</v>
      </c>
      <c r="CF66" s="7"/>
      <c r="CG66" s="6">
        <f>ROUND((CC66-CE66),5)</f>
        <v>-4584</v>
      </c>
      <c r="CH66" s="7"/>
      <c r="CI66" s="39">
        <f>ROUND(IF(CE66=0, IF(CC66=0, 0, 1), CC66/CE66),5)</f>
        <v>0</v>
      </c>
      <c r="CJ66" s="7"/>
      <c r="CK66" s="41">
        <f t="shared" si="46"/>
        <v>110617.39</v>
      </c>
      <c r="CL66" s="7"/>
      <c r="CM66" s="6">
        <f t="shared" si="47"/>
        <v>45832</v>
      </c>
      <c r="CN66" s="7"/>
      <c r="CO66" s="6">
        <f t="shared" si="48"/>
        <v>64785.39</v>
      </c>
      <c r="CP66" s="7"/>
      <c r="CQ66" s="39">
        <f t="shared" si="49"/>
        <v>2.4135399999999998</v>
      </c>
      <c r="CR66" s="8"/>
    </row>
    <row r="67" spans="1:96" ht="18" x14ac:dyDescent="0.35">
      <c r="A67" s="5"/>
      <c r="B67" s="5"/>
      <c r="C67" s="5"/>
      <c r="D67" s="5"/>
      <c r="E67" s="5"/>
      <c r="F67" s="5" t="s">
        <v>214</v>
      </c>
      <c r="G67" s="5"/>
      <c r="H67" s="5"/>
      <c r="I67" s="6">
        <v>1110</v>
      </c>
      <c r="J67" s="7"/>
      <c r="K67" s="6">
        <v>5417</v>
      </c>
      <c r="L67" s="7"/>
      <c r="M67" s="6">
        <f t="shared" si="34"/>
        <v>-4307</v>
      </c>
      <c r="N67" s="7"/>
      <c r="O67" s="39">
        <f t="shared" si="35"/>
        <v>0.20491000000000001</v>
      </c>
      <c r="P67" s="7"/>
      <c r="Q67" s="6">
        <v>0</v>
      </c>
      <c r="R67" s="7"/>
      <c r="S67" s="6">
        <v>5417</v>
      </c>
      <c r="T67" s="7"/>
      <c r="U67" s="6">
        <f t="shared" si="36"/>
        <v>-5417</v>
      </c>
      <c r="V67" s="7"/>
      <c r="W67" s="39">
        <f t="shared" si="37"/>
        <v>0</v>
      </c>
      <c r="X67" s="7"/>
      <c r="Y67" s="6">
        <v>0</v>
      </c>
      <c r="Z67" s="7"/>
      <c r="AA67" s="6">
        <v>5417</v>
      </c>
      <c r="AB67" s="7"/>
      <c r="AC67" s="6">
        <f t="shared" si="38"/>
        <v>-5417</v>
      </c>
      <c r="AD67" s="7"/>
      <c r="AE67" s="39">
        <f t="shared" si="39"/>
        <v>0</v>
      </c>
      <c r="AF67" s="7"/>
      <c r="AG67" s="6">
        <v>0</v>
      </c>
      <c r="AH67" s="7"/>
      <c r="AI67" s="6">
        <v>5417</v>
      </c>
      <c r="AJ67" s="7"/>
      <c r="AK67" s="6">
        <f t="shared" si="40"/>
        <v>-5417</v>
      </c>
      <c r="AL67" s="7"/>
      <c r="AM67" s="39">
        <f t="shared" si="41"/>
        <v>0</v>
      </c>
      <c r="AN67" s="7"/>
      <c r="AO67" s="6">
        <v>0</v>
      </c>
      <c r="AP67" s="7"/>
      <c r="AQ67" s="6">
        <v>5417</v>
      </c>
      <c r="AR67" s="7"/>
      <c r="AS67" s="6">
        <f t="shared" si="42"/>
        <v>-5417</v>
      </c>
      <c r="AT67" s="7"/>
      <c r="AU67" s="39">
        <f t="shared" si="43"/>
        <v>0</v>
      </c>
      <c r="AV67" s="7"/>
      <c r="AW67" s="6">
        <v>0</v>
      </c>
      <c r="AX67" s="7"/>
      <c r="AY67" s="6">
        <v>5417</v>
      </c>
      <c r="AZ67" s="7"/>
      <c r="BA67" s="6">
        <f t="shared" si="44"/>
        <v>-5417</v>
      </c>
      <c r="BB67" s="7"/>
      <c r="BC67" s="39">
        <f t="shared" si="45"/>
        <v>0</v>
      </c>
      <c r="BD67" s="7"/>
      <c r="BE67" s="6">
        <v>0</v>
      </c>
      <c r="BF67" s="7"/>
      <c r="BG67" s="6">
        <v>5417</v>
      </c>
      <c r="BH67" s="7"/>
      <c r="BI67" s="6">
        <f>ROUND((BE67-BG67),5)</f>
        <v>-5417</v>
      </c>
      <c r="BJ67" s="7"/>
      <c r="BK67" s="39">
        <f>ROUND(IF(BG67=0, IF(BE67=0, 0, 1), BE67/BG67),5)</f>
        <v>0</v>
      </c>
      <c r="BL67" s="7"/>
      <c r="BM67" s="6">
        <v>3000</v>
      </c>
      <c r="BN67" s="7"/>
      <c r="BO67" s="6">
        <v>5417</v>
      </c>
      <c r="BP67" s="7"/>
      <c r="BQ67" s="6">
        <f>ROUND((BM67-BO67),5)</f>
        <v>-2417</v>
      </c>
      <c r="BR67" s="7"/>
      <c r="BS67" s="39">
        <f>ROUND(IF(BO67=0, IF(BM67=0, 0, 1), BM67/BO67),5)</f>
        <v>0.55381000000000002</v>
      </c>
      <c r="BT67" s="7"/>
      <c r="BU67" s="6">
        <v>6750</v>
      </c>
      <c r="BV67" s="7"/>
      <c r="BW67" s="6">
        <v>5416</v>
      </c>
      <c r="BX67" s="7"/>
      <c r="BY67" s="6">
        <f>ROUND((BU67-BW67),5)</f>
        <v>1334</v>
      </c>
      <c r="BZ67" s="7"/>
      <c r="CA67" s="39">
        <f>ROUND(IF(BW67=0, IF(BU67=0, 0, 1), BU67/BW67),5)</f>
        <v>1.24631</v>
      </c>
      <c r="CB67" s="7"/>
      <c r="CC67" s="41">
        <v>23738.02</v>
      </c>
      <c r="CD67" s="7"/>
      <c r="CE67" s="6">
        <v>5416</v>
      </c>
      <c r="CF67" s="7"/>
      <c r="CG67" s="6">
        <f>ROUND((CC67-CE67),5)</f>
        <v>18322.02</v>
      </c>
      <c r="CH67" s="7"/>
      <c r="CI67" s="39">
        <f>ROUND(IF(CE67=0, IF(CC67=0, 0, 1), CC67/CE67),5)</f>
        <v>4.3829399999999996</v>
      </c>
      <c r="CJ67" s="7"/>
      <c r="CK67" s="41">
        <f t="shared" si="46"/>
        <v>34598.019999999997</v>
      </c>
      <c r="CL67" s="7"/>
      <c r="CM67" s="6">
        <f t="shared" si="47"/>
        <v>54168</v>
      </c>
      <c r="CN67" s="7"/>
      <c r="CO67" s="6">
        <f t="shared" si="48"/>
        <v>-19569.98</v>
      </c>
      <c r="CP67" s="7"/>
      <c r="CQ67" s="39">
        <f t="shared" si="49"/>
        <v>0.63871999999999995</v>
      </c>
      <c r="CR67" s="8"/>
    </row>
    <row r="68" spans="1:96" ht="18" x14ac:dyDescent="0.35">
      <c r="A68" s="5"/>
      <c r="B68" s="5"/>
      <c r="C68" s="5"/>
      <c r="D68" s="5"/>
      <c r="E68" s="5"/>
      <c r="F68" s="5" t="s">
        <v>215</v>
      </c>
      <c r="G68" s="5"/>
      <c r="H68" s="5"/>
      <c r="I68" s="6">
        <v>0</v>
      </c>
      <c r="J68" s="7"/>
      <c r="K68" s="6">
        <v>0</v>
      </c>
      <c r="L68" s="7"/>
      <c r="M68" s="6">
        <f t="shared" si="34"/>
        <v>0</v>
      </c>
      <c r="N68" s="7"/>
      <c r="O68" s="39">
        <f t="shared" si="35"/>
        <v>0</v>
      </c>
      <c r="P68" s="7"/>
      <c r="Q68" s="6">
        <v>0</v>
      </c>
      <c r="R68" s="7"/>
      <c r="S68" s="6">
        <v>0</v>
      </c>
      <c r="T68" s="7"/>
      <c r="U68" s="6">
        <f t="shared" si="36"/>
        <v>0</v>
      </c>
      <c r="V68" s="7"/>
      <c r="W68" s="39">
        <f t="shared" si="37"/>
        <v>0</v>
      </c>
      <c r="X68" s="7"/>
      <c r="Y68" s="6">
        <v>0</v>
      </c>
      <c r="Z68" s="7"/>
      <c r="AA68" s="6">
        <v>0</v>
      </c>
      <c r="AB68" s="7"/>
      <c r="AC68" s="6">
        <f t="shared" si="38"/>
        <v>0</v>
      </c>
      <c r="AD68" s="7"/>
      <c r="AE68" s="39">
        <f t="shared" si="39"/>
        <v>0</v>
      </c>
      <c r="AF68" s="7"/>
      <c r="AG68" s="6">
        <v>0</v>
      </c>
      <c r="AH68" s="7"/>
      <c r="AI68" s="6">
        <v>0</v>
      </c>
      <c r="AJ68" s="7"/>
      <c r="AK68" s="6">
        <f t="shared" si="40"/>
        <v>0</v>
      </c>
      <c r="AL68" s="7"/>
      <c r="AM68" s="39">
        <f t="shared" si="41"/>
        <v>0</v>
      </c>
      <c r="AN68" s="7"/>
      <c r="AO68" s="6">
        <v>0</v>
      </c>
      <c r="AP68" s="7"/>
      <c r="AQ68" s="6">
        <v>0</v>
      </c>
      <c r="AR68" s="7"/>
      <c r="AS68" s="6">
        <f t="shared" si="42"/>
        <v>0</v>
      </c>
      <c r="AT68" s="7"/>
      <c r="AU68" s="39">
        <f t="shared" si="43"/>
        <v>0</v>
      </c>
      <c r="AV68" s="7"/>
      <c r="AW68" s="6">
        <v>520</v>
      </c>
      <c r="AX68" s="7"/>
      <c r="AY68" s="6">
        <v>0</v>
      </c>
      <c r="AZ68" s="7"/>
      <c r="BA68" s="6">
        <f t="shared" si="44"/>
        <v>520</v>
      </c>
      <c r="BB68" s="7"/>
      <c r="BC68" s="39">
        <f t="shared" si="45"/>
        <v>1</v>
      </c>
      <c r="BD68" s="7"/>
      <c r="BE68" s="6">
        <v>0</v>
      </c>
      <c r="BF68" s="7"/>
      <c r="BG68" s="6"/>
      <c r="BH68" s="7"/>
      <c r="BI68" s="6"/>
      <c r="BJ68" s="7"/>
      <c r="BK68" s="39"/>
      <c r="BL68" s="7"/>
      <c r="BM68" s="6">
        <v>0</v>
      </c>
      <c r="BN68" s="7"/>
      <c r="BO68" s="6"/>
      <c r="BP68" s="7"/>
      <c r="BQ68" s="6"/>
      <c r="BR68" s="7"/>
      <c r="BS68" s="39"/>
      <c r="BT68" s="7"/>
      <c r="BU68" s="6">
        <v>0</v>
      </c>
      <c r="BV68" s="7"/>
      <c r="BW68" s="6"/>
      <c r="BX68" s="7"/>
      <c r="BY68" s="6"/>
      <c r="BZ68" s="7"/>
      <c r="CA68" s="39"/>
      <c r="CB68" s="7"/>
      <c r="CC68" s="6">
        <v>0</v>
      </c>
      <c r="CD68" s="7"/>
      <c r="CE68" s="6"/>
      <c r="CF68" s="7"/>
      <c r="CG68" s="6"/>
      <c r="CH68" s="7"/>
      <c r="CI68" s="39"/>
      <c r="CJ68" s="7"/>
      <c r="CK68" s="41">
        <f t="shared" si="46"/>
        <v>520</v>
      </c>
      <c r="CL68" s="7"/>
      <c r="CM68" s="6">
        <f t="shared" si="47"/>
        <v>0</v>
      </c>
      <c r="CN68" s="7"/>
      <c r="CO68" s="6">
        <f t="shared" si="48"/>
        <v>520</v>
      </c>
      <c r="CP68" s="7"/>
      <c r="CQ68" s="39">
        <f t="shared" si="49"/>
        <v>1</v>
      </c>
      <c r="CR68" s="8"/>
    </row>
    <row r="69" spans="1:96" ht="18" x14ac:dyDescent="0.35">
      <c r="A69" s="5"/>
      <c r="B69" s="5"/>
      <c r="C69" s="5"/>
      <c r="D69" s="5"/>
      <c r="E69" s="5"/>
      <c r="F69" s="5" t="s">
        <v>216</v>
      </c>
      <c r="G69" s="5"/>
      <c r="H69" s="5"/>
      <c r="I69" s="6">
        <v>43382.42</v>
      </c>
      <c r="J69" s="7"/>
      <c r="K69" s="6">
        <v>4833</v>
      </c>
      <c r="L69" s="7"/>
      <c r="M69" s="6">
        <f t="shared" si="34"/>
        <v>38549.42</v>
      </c>
      <c r="N69" s="7"/>
      <c r="O69" s="39">
        <f t="shared" si="35"/>
        <v>8.9762900000000005</v>
      </c>
      <c r="P69" s="7"/>
      <c r="Q69" s="6">
        <v>1931.98</v>
      </c>
      <c r="R69" s="7"/>
      <c r="S69" s="6">
        <v>4833</v>
      </c>
      <c r="T69" s="7"/>
      <c r="U69" s="6">
        <f t="shared" si="36"/>
        <v>-2901.02</v>
      </c>
      <c r="V69" s="7"/>
      <c r="W69" s="39">
        <f t="shared" si="37"/>
        <v>0.39974999999999999</v>
      </c>
      <c r="X69" s="7"/>
      <c r="Y69" s="6">
        <v>10258</v>
      </c>
      <c r="Z69" s="7"/>
      <c r="AA69" s="6">
        <v>4833</v>
      </c>
      <c r="AB69" s="7"/>
      <c r="AC69" s="6">
        <f t="shared" si="38"/>
        <v>5425</v>
      </c>
      <c r="AD69" s="7"/>
      <c r="AE69" s="39">
        <f t="shared" si="39"/>
        <v>2.12249</v>
      </c>
      <c r="AF69" s="7"/>
      <c r="AG69" s="6">
        <v>2416.79</v>
      </c>
      <c r="AH69" s="7"/>
      <c r="AI69" s="6">
        <v>4833</v>
      </c>
      <c r="AJ69" s="7"/>
      <c r="AK69" s="6">
        <f t="shared" si="40"/>
        <v>-2416.21</v>
      </c>
      <c r="AL69" s="7"/>
      <c r="AM69" s="39">
        <f t="shared" si="41"/>
        <v>0.50005999999999995</v>
      </c>
      <c r="AN69" s="7"/>
      <c r="AO69" s="6">
        <v>6963.31</v>
      </c>
      <c r="AP69" s="7"/>
      <c r="AQ69" s="6">
        <v>4833</v>
      </c>
      <c r="AR69" s="7"/>
      <c r="AS69" s="6">
        <f t="shared" si="42"/>
        <v>2130.31</v>
      </c>
      <c r="AT69" s="7"/>
      <c r="AU69" s="39">
        <f t="shared" si="43"/>
        <v>1.4407799999999999</v>
      </c>
      <c r="AV69" s="7"/>
      <c r="AW69" s="6">
        <v>28</v>
      </c>
      <c r="AX69" s="7"/>
      <c r="AY69" s="6">
        <v>4833</v>
      </c>
      <c r="AZ69" s="7"/>
      <c r="BA69" s="6">
        <f t="shared" si="44"/>
        <v>-4805</v>
      </c>
      <c r="BB69" s="7"/>
      <c r="BC69" s="39">
        <f t="shared" si="45"/>
        <v>5.79E-3</v>
      </c>
      <c r="BD69" s="7"/>
      <c r="BE69" s="6">
        <v>2257.81</v>
      </c>
      <c r="BF69" s="7"/>
      <c r="BG69" s="6">
        <v>4833</v>
      </c>
      <c r="BH69" s="7"/>
      <c r="BI69" s="6">
        <f>ROUND((BE69-BG69),5)</f>
        <v>-2575.19</v>
      </c>
      <c r="BJ69" s="7"/>
      <c r="BK69" s="39">
        <f>ROUND(IF(BG69=0, IF(BE69=0, 0, 1), BE69/BG69),5)</f>
        <v>0.46716999999999997</v>
      </c>
      <c r="BL69" s="7"/>
      <c r="BM69" s="6">
        <v>182</v>
      </c>
      <c r="BN69" s="7"/>
      <c r="BO69" s="6">
        <v>4833</v>
      </c>
      <c r="BP69" s="7"/>
      <c r="BQ69" s="6">
        <f>ROUND((BM69-BO69),5)</f>
        <v>-4651</v>
      </c>
      <c r="BR69" s="7"/>
      <c r="BS69" s="39">
        <f>ROUND(IF(BO69=0, IF(BM69=0, 0, 1), BM69/BO69),5)</f>
        <v>3.7659999999999999E-2</v>
      </c>
      <c r="BT69" s="7"/>
      <c r="BU69" s="6">
        <v>14178.69</v>
      </c>
      <c r="BV69" s="7"/>
      <c r="BW69" s="6">
        <v>4834</v>
      </c>
      <c r="BX69" s="7"/>
      <c r="BY69" s="6">
        <f>ROUND((BU69-BW69),5)</f>
        <v>9344.69</v>
      </c>
      <c r="BZ69" s="7"/>
      <c r="CA69" s="39">
        <f>ROUND(IF(BW69=0, IF(BU69=0, 0, 1), BU69/BW69),5)</f>
        <v>2.9331200000000002</v>
      </c>
      <c r="CB69" s="7"/>
      <c r="CC69" s="41">
        <v>3517.76</v>
      </c>
      <c r="CD69" s="7"/>
      <c r="CE69" s="6">
        <v>4834</v>
      </c>
      <c r="CF69" s="7"/>
      <c r="CG69" s="6">
        <f>ROUND((CC69-CE69),5)</f>
        <v>-1316.24</v>
      </c>
      <c r="CH69" s="7"/>
      <c r="CI69" s="39">
        <f>ROUND(IF(CE69=0, IF(CC69=0, 0, 1), CC69/CE69),5)</f>
        <v>0.72770999999999997</v>
      </c>
      <c r="CJ69" s="7"/>
      <c r="CK69" s="41">
        <f t="shared" si="46"/>
        <v>85116.76</v>
      </c>
      <c r="CL69" s="7"/>
      <c r="CM69" s="6">
        <f t="shared" si="47"/>
        <v>48332</v>
      </c>
      <c r="CN69" s="7"/>
      <c r="CO69" s="6">
        <f t="shared" si="48"/>
        <v>36784.76</v>
      </c>
      <c r="CP69" s="7"/>
      <c r="CQ69" s="39">
        <f t="shared" si="49"/>
        <v>1.76108</v>
      </c>
      <c r="CR69" s="8"/>
    </row>
    <row r="70" spans="1:96" ht="18.600000000000001" thickBot="1" x14ac:dyDescent="0.4">
      <c r="A70" s="5"/>
      <c r="B70" s="5"/>
      <c r="C70" s="5"/>
      <c r="D70" s="5"/>
      <c r="E70" s="5"/>
      <c r="F70" s="5" t="s">
        <v>217</v>
      </c>
      <c r="G70" s="5"/>
      <c r="H70" s="5"/>
      <c r="I70" s="9">
        <v>0</v>
      </c>
      <c r="J70" s="7"/>
      <c r="K70" s="9">
        <v>42</v>
      </c>
      <c r="L70" s="7"/>
      <c r="M70" s="9">
        <f t="shared" si="34"/>
        <v>-42</v>
      </c>
      <c r="N70" s="7"/>
      <c r="O70" s="40">
        <f t="shared" si="35"/>
        <v>0</v>
      </c>
      <c r="P70" s="7"/>
      <c r="Q70" s="9">
        <v>0</v>
      </c>
      <c r="R70" s="7"/>
      <c r="S70" s="9">
        <v>42</v>
      </c>
      <c r="T70" s="7"/>
      <c r="U70" s="9">
        <f t="shared" si="36"/>
        <v>-42</v>
      </c>
      <c r="V70" s="7"/>
      <c r="W70" s="40">
        <f t="shared" si="37"/>
        <v>0</v>
      </c>
      <c r="X70" s="7"/>
      <c r="Y70" s="9">
        <v>0</v>
      </c>
      <c r="Z70" s="7"/>
      <c r="AA70" s="9">
        <v>42</v>
      </c>
      <c r="AB70" s="7"/>
      <c r="AC70" s="9">
        <f t="shared" si="38"/>
        <v>-42</v>
      </c>
      <c r="AD70" s="7"/>
      <c r="AE70" s="40">
        <f t="shared" si="39"/>
        <v>0</v>
      </c>
      <c r="AF70" s="7"/>
      <c r="AG70" s="9">
        <v>0</v>
      </c>
      <c r="AH70" s="7"/>
      <c r="AI70" s="9">
        <v>42</v>
      </c>
      <c r="AJ70" s="7"/>
      <c r="AK70" s="9">
        <f t="shared" si="40"/>
        <v>-42</v>
      </c>
      <c r="AL70" s="7"/>
      <c r="AM70" s="40">
        <f t="shared" si="41"/>
        <v>0</v>
      </c>
      <c r="AN70" s="7"/>
      <c r="AO70" s="9">
        <v>0</v>
      </c>
      <c r="AP70" s="7"/>
      <c r="AQ70" s="9">
        <v>42</v>
      </c>
      <c r="AR70" s="7"/>
      <c r="AS70" s="9">
        <f t="shared" si="42"/>
        <v>-42</v>
      </c>
      <c r="AT70" s="7"/>
      <c r="AU70" s="40">
        <f t="shared" si="43"/>
        <v>0</v>
      </c>
      <c r="AV70" s="7"/>
      <c r="AW70" s="9">
        <v>0</v>
      </c>
      <c r="AX70" s="7"/>
      <c r="AY70" s="9">
        <v>42</v>
      </c>
      <c r="AZ70" s="7"/>
      <c r="BA70" s="9">
        <f t="shared" si="44"/>
        <v>-42</v>
      </c>
      <c r="BB70" s="7"/>
      <c r="BC70" s="40">
        <f t="shared" si="45"/>
        <v>0</v>
      </c>
      <c r="BD70" s="7"/>
      <c r="BE70" s="9">
        <v>0</v>
      </c>
      <c r="BF70" s="7"/>
      <c r="BG70" s="9">
        <v>42</v>
      </c>
      <c r="BH70" s="7"/>
      <c r="BI70" s="9">
        <f>ROUND((BE70-BG70),5)</f>
        <v>-42</v>
      </c>
      <c r="BJ70" s="7"/>
      <c r="BK70" s="40">
        <f>ROUND(IF(BG70=0, IF(BE70=0, 0, 1), BE70/BG70),5)</f>
        <v>0</v>
      </c>
      <c r="BL70" s="7"/>
      <c r="BM70" s="9">
        <v>0</v>
      </c>
      <c r="BN70" s="7"/>
      <c r="BO70" s="9">
        <v>42</v>
      </c>
      <c r="BP70" s="7"/>
      <c r="BQ70" s="9">
        <f>ROUND((BM70-BO70),5)</f>
        <v>-42</v>
      </c>
      <c r="BR70" s="7"/>
      <c r="BS70" s="40">
        <f>ROUND(IF(BO70=0, IF(BM70=0, 0, 1), BM70/BO70),5)</f>
        <v>0</v>
      </c>
      <c r="BT70" s="7"/>
      <c r="BU70" s="9">
        <v>0</v>
      </c>
      <c r="BV70" s="7"/>
      <c r="BW70" s="9">
        <v>41</v>
      </c>
      <c r="BX70" s="7"/>
      <c r="BY70" s="9">
        <f>ROUND((BU70-BW70),5)</f>
        <v>-41</v>
      </c>
      <c r="BZ70" s="7"/>
      <c r="CA70" s="40">
        <f>ROUND(IF(BW70=0, IF(BU70=0, 0, 1), BU70/BW70),5)</f>
        <v>0</v>
      </c>
      <c r="CB70" s="7"/>
      <c r="CC70" s="9">
        <v>0</v>
      </c>
      <c r="CD70" s="7"/>
      <c r="CE70" s="9">
        <v>41</v>
      </c>
      <c r="CF70" s="7"/>
      <c r="CG70" s="9">
        <f>ROUND((CC70-CE70),5)</f>
        <v>-41</v>
      </c>
      <c r="CH70" s="7"/>
      <c r="CI70" s="40">
        <f>ROUND(IF(CE70=0, IF(CC70=0, 0, 1), CC70/CE70),5)</f>
        <v>0</v>
      </c>
      <c r="CJ70" s="7"/>
      <c r="CK70" s="9">
        <f t="shared" si="46"/>
        <v>0</v>
      </c>
      <c r="CL70" s="7"/>
      <c r="CM70" s="9">
        <f t="shared" si="47"/>
        <v>418</v>
      </c>
      <c r="CN70" s="7"/>
      <c r="CO70" s="9">
        <f t="shared" si="48"/>
        <v>-418</v>
      </c>
      <c r="CP70" s="7"/>
      <c r="CQ70" s="40">
        <f t="shared" si="49"/>
        <v>0</v>
      </c>
      <c r="CR70" s="8"/>
    </row>
    <row r="71" spans="1:96" ht="18" x14ac:dyDescent="0.35">
      <c r="A71" s="5"/>
      <c r="B71" s="5"/>
      <c r="C71" s="5"/>
      <c r="D71" s="5"/>
      <c r="E71" s="5" t="s">
        <v>218</v>
      </c>
      <c r="F71" s="5"/>
      <c r="G71" s="5"/>
      <c r="H71" s="5"/>
      <c r="I71" s="6">
        <f>ROUND(I6+I61+SUM(I65:I70),5)</f>
        <v>214669.07</v>
      </c>
      <c r="J71" s="7"/>
      <c r="K71" s="6">
        <f>ROUND(K6+K61+SUM(K65:K70),5)</f>
        <v>281785</v>
      </c>
      <c r="L71" s="7"/>
      <c r="M71" s="6">
        <f t="shared" si="34"/>
        <v>-67115.929999999993</v>
      </c>
      <c r="N71" s="7"/>
      <c r="O71" s="39">
        <f t="shared" si="35"/>
        <v>0.76182000000000005</v>
      </c>
      <c r="P71" s="7"/>
      <c r="Q71" s="6">
        <f>ROUND(Q6+Q61+SUM(Q65:Q70),5)</f>
        <v>158769.53</v>
      </c>
      <c r="R71" s="7"/>
      <c r="S71" s="6">
        <f>ROUND(S6+S61+SUM(S65:S70),5)</f>
        <v>266785</v>
      </c>
      <c r="T71" s="7"/>
      <c r="U71" s="6">
        <f t="shared" si="36"/>
        <v>-108015.47</v>
      </c>
      <c r="V71" s="7"/>
      <c r="W71" s="39">
        <f t="shared" si="37"/>
        <v>0.59511999999999998</v>
      </c>
      <c r="X71" s="7"/>
      <c r="Y71" s="6">
        <f>ROUND(Y6+Y61+SUM(Y65:Y70),5)</f>
        <v>375950.31</v>
      </c>
      <c r="Z71" s="7"/>
      <c r="AA71" s="6">
        <f>ROUND(AA6+AA61+SUM(AA65:AA70),5)</f>
        <v>271785</v>
      </c>
      <c r="AB71" s="7"/>
      <c r="AC71" s="6">
        <f t="shared" si="38"/>
        <v>104165.31</v>
      </c>
      <c r="AD71" s="7"/>
      <c r="AE71" s="39">
        <f t="shared" si="39"/>
        <v>1.3832599999999999</v>
      </c>
      <c r="AF71" s="7"/>
      <c r="AG71" s="6">
        <f>ROUND(AG6+AG61+SUM(AG65:AG70),5)</f>
        <v>120200.94</v>
      </c>
      <c r="AH71" s="7"/>
      <c r="AI71" s="6">
        <f>ROUND(AI6+AI61+SUM(AI65:AI70),5)</f>
        <v>266785</v>
      </c>
      <c r="AJ71" s="7"/>
      <c r="AK71" s="6">
        <f t="shared" si="40"/>
        <v>-146584.06</v>
      </c>
      <c r="AL71" s="7"/>
      <c r="AM71" s="39">
        <f t="shared" si="41"/>
        <v>0.45055000000000001</v>
      </c>
      <c r="AN71" s="7"/>
      <c r="AO71" s="6">
        <f>ROUND(AO6+AO61+SUM(AO65:AO70),5)</f>
        <v>235492.96</v>
      </c>
      <c r="AP71" s="7"/>
      <c r="AQ71" s="6">
        <f>ROUND(AQ6+AQ61+SUM(AQ65:AQ70),5)</f>
        <v>266785</v>
      </c>
      <c r="AR71" s="7"/>
      <c r="AS71" s="6">
        <f t="shared" si="42"/>
        <v>-31292.04</v>
      </c>
      <c r="AT71" s="7"/>
      <c r="AU71" s="39">
        <f t="shared" si="43"/>
        <v>0.88270999999999999</v>
      </c>
      <c r="AV71" s="7"/>
      <c r="AW71" s="6">
        <f>ROUND(AW6+AW61+SUM(AW65:AW70),5)</f>
        <v>397201.59</v>
      </c>
      <c r="AX71" s="7"/>
      <c r="AY71" s="6">
        <f>ROUND(AY6+AY61+SUM(AY65:AY70),5)</f>
        <v>266785</v>
      </c>
      <c r="AZ71" s="7"/>
      <c r="BA71" s="6">
        <f t="shared" si="44"/>
        <v>130416.59</v>
      </c>
      <c r="BB71" s="7"/>
      <c r="BC71" s="39">
        <f t="shared" si="45"/>
        <v>1.48885</v>
      </c>
      <c r="BD71" s="7"/>
      <c r="BE71" s="6">
        <f>ROUND(BE6+BE61+SUM(BE65:BE70),5)</f>
        <v>186346.26</v>
      </c>
      <c r="BF71" s="7"/>
      <c r="BG71" s="6">
        <f>ROUND(BG6+BG61+SUM(BG65:BG70),5)</f>
        <v>266784</v>
      </c>
      <c r="BH71" s="7"/>
      <c r="BI71" s="6">
        <f>ROUND((BE71-BG71),5)</f>
        <v>-80437.740000000005</v>
      </c>
      <c r="BJ71" s="7"/>
      <c r="BK71" s="39">
        <f>ROUND(IF(BG71=0, IF(BE71=0, 0, 1), BE71/BG71),5)</f>
        <v>0.69849000000000006</v>
      </c>
      <c r="BL71" s="7"/>
      <c r="BM71" s="6">
        <f>ROUND(BM6+BM61+SUM(BM65:BM70),5)</f>
        <v>172605.46</v>
      </c>
      <c r="BN71" s="7"/>
      <c r="BO71" s="6">
        <f>ROUND(BO6+BO61+SUM(BO65:BO70),5)</f>
        <v>266784</v>
      </c>
      <c r="BP71" s="7"/>
      <c r="BQ71" s="6">
        <f>ROUND((BM71-BO71),5)</f>
        <v>-94178.54</v>
      </c>
      <c r="BR71" s="7"/>
      <c r="BS71" s="39">
        <f>ROUND(IF(BO71=0, IF(BM71=0, 0, 1), BM71/BO71),5)</f>
        <v>0.64698999999999995</v>
      </c>
      <c r="BT71" s="7"/>
      <c r="BU71" s="6">
        <f>ROUND(BU6+BU61+SUM(BU65:BU70),5)</f>
        <v>295221.99</v>
      </c>
      <c r="BV71" s="7"/>
      <c r="BW71" s="6">
        <f>ROUND(BW6+BW61+SUM(BW65:BW70),5)</f>
        <v>266785</v>
      </c>
      <c r="BX71" s="7"/>
      <c r="BY71" s="6">
        <f>ROUND((BU71-BW71),5)</f>
        <v>28436.99</v>
      </c>
      <c r="BZ71" s="7"/>
      <c r="CA71" s="39">
        <f>ROUND(IF(BW71=0, IF(BU71=0, 0, 1), BU71/BW71),5)</f>
        <v>1.10659</v>
      </c>
      <c r="CB71" s="7"/>
      <c r="CC71" s="6">
        <f>ROUND(CC6+CC61+SUM(CC65:CC70),5)</f>
        <v>107081.68</v>
      </c>
      <c r="CD71" s="7"/>
      <c r="CE71" s="6">
        <f>ROUND(CE6+CE61+SUM(CE65:CE70),5)</f>
        <v>266785</v>
      </c>
      <c r="CF71" s="7"/>
      <c r="CG71" s="6">
        <f>ROUND((CC71-CE71),5)</f>
        <v>-159703.32</v>
      </c>
      <c r="CH71" s="7"/>
      <c r="CI71" s="39">
        <f>ROUND(IF(CE71=0, IF(CC71=0, 0, 1), CC71/CE71),5)</f>
        <v>0.40138000000000001</v>
      </c>
      <c r="CJ71" s="7"/>
      <c r="CK71" s="6">
        <f t="shared" si="46"/>
        <v>2263539.79</v>
      </c>
      <c r="CL71" s="7"/>
      <c r="CM71" s="6">
        <f t="shared" si="47"/>
        <v>2687848</v>
      </c>
      <c r="CN71" s="7"/>
      <c r="CO71" s="6">
        <f t="shared" si="48"/>
        <v>-424308.21</v>
      </c>
      <c r="CP71" s="7"/>
      <c r="CQ71" s="39">
        <f t="shared" si="49"/>
        <v>0.84214</v>
      </c>
      <c r="CR71" s="8"/>
    </row>
    <row r="72" spans="1:96" ht="18" x14ac:dyDescent="0.35">
      <c r="A72" s="5"/>
      <c r="B72" s="5"/>
      <c r="C72" s="5"/>
      <c r="D72" s="5"/>
      <c r="E72" s="5" t="s">
        <v>219</v>
      </c>
      <c r="F72" s="5"/>
      <c r="G72" s="5"/>
      <c r="H72" s="5"/>
      <c r="I72" s="6"/>
      <c r="J72" s="7"/>
      <c r="K72" s="6"/>
      <c r="L72" s="7"/>
      <c r="M72" s="6"/>
      <c r="N72" s="7"/>
      <c r="O72" s="39"/>
      <c r="P72" s="7"/>
      <c r="Q72" s="6"/>
      <c r="R72" s="7"/>
      <c r="S72" s="6"/>
      <c r="T72" s="7"/>
      <c r="U72" s="6"/>
      <c r="V72" s="7"/>
      <c r="W72" s="39"/>
      <c r="X72" s="7"/>
      <c r="Y72" s="6"/>
      <c r="Z72" s="7"/>
      <c r="AA72" s="6"/>
      <c r="AB72" s="7"/>
      <c r="AC72" s="6"/>
      <c r="AD72" s="7"/>
      <c r="AE72" s="39"/>
      <c r="AF72" s="7"/>
      <c r="AG72" s="6"/>
      <c r="AH72" s="7"/>
      <c r="AI72" s="6"/>
      <c r="AJ72" s="7"/>
      <c r="AK72" s="6"/>
      <c r="AL72" s="7"/>
      <c r="AM72" s="39"/>
      <c r="AN72" s="7"/>
      <c r="AO72" s="6"/>
      <c r="AP72" s="7"/>
      <c r="AQ72" s="6"/>
      <c r="AR72" s="7"/>
      <c r="AS72" s="6"/>
      <c r="AT72" s="7"/>
      <c r="AU72" s="39"/>
      <c r="AV72" s="7"/>
      <c r="AW72" s="6"/>
      <c r="AX72" s="7"/>
      <c r="AY72" s="6"/>
      <c r="AZ72" s="7"/>
      <c r="BA72" s="6"/>
      <c r="BB72" s="7"/>
      <c r="BC72" s="39"/>
      <c r="BD72" s="7"/>
      <c r="BE72" s="6"/>
      <c r="BF72" s="7"/>
      <c r="BG72" s="6"/>
      <c r="BH72" s="7"/>
      <c r="BI72" s="6"/>
      <c r="BJ72" s="7"/>
      <c r="BK72" s="39"/>
      <c r="BL72" s="7"/>
      <c r="BM72" s="6"/>
      <c r="BN72" s="7"/>
      <c r="BO72" s="6"/>
      <c r="BP72" s="7"/>
      <c r="BQ72" s="6"/>
      <c r="BR72" s="7"/>
      <c r="BS72" s="39"/>
      <c r="BT72" s="7"/>
      <c r="BU72" s="6"/>
      <c r="BV72" s="7"/>
      <c r="BW72" s="6"/>
      <c r="BX72" s="7"/>
      <c r="BY72" s="6"/>
      <c r="BZ72" s="7"/>
      <c r="CA72" s="39"/>
      <c r="CB72" s="7"/>
      <c r="CC72" s="6"/>
      <c r="CD72" s="7"/>
      <c r="CE72" s="6"/>
      <c r="CF72" s="7"/>
      <c r="CG72" s="6"/>
      <c r="CH72" s="7"/>
      <c r="CI72" s="39"/>
      <c r="CJ72" s="7"/>
      <c r="CK72" s="6"/>
      <c r="CL72" s="7"/>
      <c r="CM72" s="6"/>
      <c r="CN72" s="7"/>
      <c r="CO72" s="6"/>
      <c r="CP72" s="7"/>
      <c r="CQ72" s="39"/>
      <c r="CR72" s="8"/>
    </row>
    <row r="73" spans="1:96" ht="18" x14ac:dyDescent="0.35">
      <c r="A73" s="5"/>
      <c r="B73" s="5"/>
      <c r="C73" s="5"/>
      <c r="D73" s="5"/>
      <c r="E73" s="5"/>
      <c r="F73" s="5" t="s">
        <v>220</v>
      </c>
      <c r="G73" s="5"/>
      <c r="H73" s="5"/>
      <c r="I73" s="6">
        <v>15634.67</v>
      </c>
      <c r="J73" s="7"/>
      <c r="K73" s="6">
        <v>167</v>
      </c>
      <c r="L73" s="7"/>
      <c r="M73" s="6">
        <f t="shared" ref="M73:M79" si="50">ROUND((I73-K73),5)</f>
        <v>15467.67</v>
      </c>
      <c r="N73" s="7"/>
      <c r="O73" s="39">
        <f t="shared" ref="O73:O79" si="51">ROUND(IF(K73=0, IF(I73=0, 0, 1), I73/K73),5)</f>
        <v>93.620779999999996</v>
      </c>
      <c r="P73" s="7"/>
      <c r="Q73" s="6">
        <v>12798.97</v>
      </c>
      <c r="R73" s="7"/>
      <c r="S73" s="6">
        <v>167</v>
      </c>
      <c r="T73" s="7"/>
      <c r="U73" s="6">
        <f t="shared" ref="U73:U79" si="52">ROUND((Q73-S73),5)</f>
        <v>12631.97</v>
      </c>
      <c r="V73" s="7"/>
      <c r="W73" s="39">
        <f t="shared" ref="W73:W79" si="53">ROUND(IF(S73=0, IF(Q73=0, 0, 1), Q73/S73),5)</f>
        <v>76.640540000000001</v>
      </c>
      <c r="X73" s="7"/>
      <c r="Y73" s="6">
        <v>-21793.45</v>
      </c>
      <c r="Z73" s="7"/>
      <c r="AA73" s="6">
        <v>167</v>
      </c>
      <c r="AB73" s="7"/>
      <c r="AC73" s="6">
        <f t="shared" ref="AC73:AC79" si="54">ROUND((Y73-AA73),5)</f>
        <v>-21960.45</v>
      </c>
      <c r="AD73" s="7"/>
      <c r="AE73" s="39">
        <f t="shared" ref="AE73:AE79" si="55">ROUND(IF(AA73=0, IF(Y73=0, 0, 1), Y73/AA73),5)</f>
        <v>-130.49969999999999</v>
      </c>
      <c r="AF73" s="7"/>
      <c r="AG73" s="6">
        <v>26977.49</v>
      </c>
      <c r="AH73" s="7"/>
      <c r="AI73" s="6">
        <v>167</v>
      </c>
      <c r="AJ73" s="7"/>
      <c r="AK73" s="6">
        <f t="shared" ref="AK73:AK79" si="56">ROUND((AG73-AI73),5)</f>
        <v>26810.49</v>
      </c>
      <c r="AL73" s="7"/>
      <c r="AM73" s="39">
        <f t="shared" ref="AM73:AM79" si="57">ROUND(IF(AI73=0, IF(AG73=0, 0, 1), AG73/AI73),5)</f>
        <v>161.54186000000001</v>
      </c>
      <c r="AN73" s="7"/>
      <c r="AO73" s="6">
        <v>-6514.39</v>
      </c>
      <c r="AP73" s="7"/>
      <c r="AQ73" s="6">
        <v>167</v>
      </c>
      <c r="AR73" s="7"/>
      <c r="AS73" s="6">
        <f t="shared" ref="AS73:AS79" si="58">ROUND((AO73-AQ73),5)</f>
        <v>-6681.39</v>
      </c>
      <c r="AT73" s="7"/>
      <c r="AU73" s="39">
        <f t="shared" ref="AU73:AU79" si="59">ROUND(IF(AQ73=0, IF(AO73=0, 0, 1), AO73/AQ73),5)</f>
        <v>-39.008319999999998</v>
      </c>
      <c r="AV73" s="7"/>
      <c r="AW73" s="6">
        <v>25408.68</v>
      </c>
      <c r="AX73" s="7"/>
      <c r="AY73" s="6">
        <v>167</v>
      </c>
      <c r="AZ73" s="7"/>
      <c r="BA73" s="6">
        <f t="shared" ref="BA73:BA79" si="60">ROUND((AW73-AY73),5)</f>
        <v>25241.68</v>
      </c>
      <c r="BB73" s="7"/>
      <c r="BC73" s="39">
        <f t="shared" ref="BC73:BC79" si="61">ROUND(IF(AY73=0, IF(AW73=0, 0, 1), AW73/AY73),5)</f>
        <v>152.14778000000001</v>
      </c>
      <c r="BD73" s="7"/>
      <c r="BE73" s="6">
        <v>-24773.599999999999</v>
      </c>
      <c r="BF73" s="7"/>
      <c r="BG73" s="6">
        <v>167</v>
      </c>
      <c r="BH73" s="7"/>
      <c r="BI73" s="6">
        <f>ROUND((BE73-BG73),5)</f>
        <v>-24940.6</v>
      </c>
      <c r="BJ73" s="7"/>
      <c r="BK73" s="39">
        <f>ROUND(IF(BG73=0, IF(BE73=0, 0, 1), BE73/BG73),5)</f>
        <v>-148.34491</v>
      </c>
      <c r="BL73" s="7"/>
      <c r="BM73" s="6">
        <v>-21752.59</v>
      </c>
      <c r="BN73" s="7"/>
      <c r="BO73" s="6">
        <v>167</v>
      </c>
      <c r="BP73" s="7"/>
      <c r="BQ73" s="6">
        <f>ROUND((BM73-BO73),5)</f>
        <v>-21919.59</v>
      </c>
      <c r="BR73" s="7"/>
      <c r="BS73" s="39">
        <f>ROUND(IF(BO73=0, IF(BM73=0, 0, 1), BM73/BO73),5)</f>
        <v>-130.25503</v>
      </c>
      <c r="BT73" s="7"/>
      <c r="BU73" s="6">
        <v>3245.59</v>
      </c>
      <c r="BV73" s="7"/>
      <c r="BW73" s="6">
        <v>166</v>
      </c>
      <c r="BX73" s="7"/>
      <c r="BY73" s="6">
        <f>ROUND((BU73-BW73),5)</f>
        <v>3079.59</v>
      </c>
      <c r="BZ73" s="7"/>
      <c r="CA73" s="39">
        <f>ROUND(IF(BW73=0, IF(BU73=0, 0, 1), BU73/BW73),5)</f>
        <v>19.551749999999998</v>
      </c>
      <c r="CB73" s="7"/>
      <c r="CC73" s="6">
        <v>-40930.910000000003</v>
      </c>
      <c r="CD73" s="7"/>
      <c r="CE73" s="6">
        <v>166</v>
      </c>
      <c r="CF73" s="7"/>
      <c r="CG73" s="6">
        <f>ROUND((CC73-CE73),5)</f>
        <v>-41096.910000000003</v>
      </c>
      <c r="CH73" s="7"/>
      <c r="CI73" s="39">
        <f>ROUND(IF(CE73=0, IF(CC73=0, 0, 1), CC73/CE73),5)</f>
        <v>-246.57175000000001</v>
      </c>
      <c r="CJ73" s="7"/>
      <c r="CK73" s="6">
        <f t="shared" ref="CK73:CK79" si="62">ROUND(I73+Q73+Y73+AG73+AO73+AW73+BE73+BM73+BU73+CC73,5)</f>
        <v>-31699.54</v>
      </c>
      <c r="CL73" s="7"/>
      <c r="CM73" s="6">
        <f t="shared" ref="CM73:CM79" si="63">ROUND(K73+S73+AA73+AI73+AQ73+AY73+BG73+BO73+BW73+CE73,5)</f>
        <v>1668</v>
      </c>
      <c r="CN73" s="7"/>
      <c r="CO73" s="6">
        <f t="shared" ref="CO73:CO79" si="64">ROUND((CK73-CM73),5)</f>
        <v>-33367.54</v>
      </c>
      <c r="CP73" s="7"/>
      <c r="CQ73" s="39">
        <f t="shared" ref="CQ73:CQ79" si="65">ROUND(IF(CM73=0, IF(CK73=0, 0, 1), CK73/CM73),5)</f>
        <v>-19.004519999999999</v>
      </c>
      <c r="CR73" s="8"/>
    </row>
    <row r="74" spans="1:96" ht="18" x14ac:dyDescent="0.35">
      <c r="A74" s="5"/>
      <c r="B74" s="5"/>
      <c r="C74" s="5"/>
      <c r="D74" s="5"/>
      <c r="E74" s="5"/>
      <c r="F74" s="5" t="s">
        <v>221</v>
      </c>
      <c r="G74" s="5"/>
      <c r="H74" s="5"/>
      <c r="I74" s="6">
        <v>0</v>
      </c>
      <c r="J74" s="7"/>
      <c r="K74" s="6">
        <v>0</v>
      </c>
      <c r="L74" s="7"/>
      <c r="M74" s="6">
        <f t="shared" si="50"/>
        <v>0</v>
      </c>
      <c r="N74" s="7"/>
      <c r="O74" s="39">
        <f t="shared" si="51"/>
        <v>0</v>
      </c>
      <c r="P74" s="7"/>
      <c r="Q74" s="6">
        <v>0</v>
      </c>
      <c r="R74" s="7"/>
      <c r="S74" s="6">
        <v>0</v>
      </c>
      <c r="T74" s="7"/>
      <c r="U74" s="6">
        <f t="shared" si="52"/>
        <v>0</v>
      </c>
      <c r="V74" s="7"/>
      <c r="W74" s="39">
        <f t="shared" si="53"/>
        <v>0</v>
      </c>
      <c r="X74" s="7"/>
      <c r="Y74" s="6">
        <v>0</v>
      </c>
      <c r="Z74" s="7"/>
      <c r="AA74" s="6">
        <v>0</v>
      </c>
      <c r="AB74" s="7"/>
      <c r="AC74" s="6">
        <f t="shared" si="54"/>
        <v>0</v>
      </c>
      <c r="AD74" s="7"/>
      <c r="AE74" s="39">
        <f t="shared" si="55"/>
        <v>0</v>
      </c>
      <c r="AF74" s="7"/>
      <c r="AG74" s="6">
        <v>0</v>
      </c>
      <c r="AH74" s="7"/>
      <c r="AI74" s="6">
        <v>0</v>
      </c>
      <c r="AJ74" s="7"/>
      <c r="AK74" s="6">
        <f t="shared" si="56"/>
        <v>0</v>
      </c>
      <c r="AL74" s="7"/>
      <c r="AM74" s="39">
        <f t="shared" si="57"/>
        <v>0</v>
      </c>
      <c r="AN74" s="7"/>
      <c r="AO74" s="6">
        <v>0</v>
      </c>
      <c r="AP74" s="7"/>
      <c r="AQ74" s="6">
        <v>0</v>
      </c>
      <c r="AR74" s="7"/>
      <c r="AS74" s="6">
        <f t="shared" si="58"/>
        <v>0</v>
      </c>
      <c r="AT74" s="7"/>
      <c r="AU74" s="39">
        <f t="shared" si="59"/>
        <v>0</v>
      </c>
      <c r="AV74" s="7"/>
      <c r="AW74" s="6">
        <v>0</v>
      </c>
      <c r="AX74" s="7"/>
      <c r="AY74" s="6">
        <v>0</v>
      </c>
      <c r="AZ74" s="7"/>
      <c r="BA74" s="6">
        <f t="shared" si="60"/>
        <v>0</v>
      </c>
      <c r="BB74" s="7"/>
      <c r="BC74" s="39">
        <f t="shared" si="61"/>
        <v>0</v>
      </c>
      <c r="BD74" s="7"/>
      <c r="BE74" s="6">
        <v>0</v>
      </c>
      <c r="BF74" s="7"/>
      <c r="BG74" s="6"/>
      <c r="BH74" s="7"/>
      <c r="BI74" s="6"/>
      <c r="BJ74" s="7"/>
      <c r="BK74" s="39"/>
      <c r="BL74" s="7"/>
      <c r="BM74" s="6">
        <v>0</v>
      </c>
      <c r="BN74" s="7"/>
      <c r="BO74" s="6"/>
      <c r="BP74" s="7"/>
      <c r="BQ74" s="6"/>
      <c r="BR74" s="7"/>
      <c r="BS74" s="39"/>
      <c r="BT74" s="7"/>
      <c r="BU74" s="6">
        <v>0</v>
      </c>
      <c r="BV74" s="7"/>
      <c r="BW74" s="6"/>
      <c r="BX74" s="7"/>
      <c r="BY74" s="6"/>
      <c r="BZ74" s="7"/>
      <c r="CA74" s="39"/>
      <c r="CB74" s="7"/>
      <c r="CC74" s="6">
        <v>0</v>
      </c>
      <c r="CD74" s="7"/>
      <c r="CE74" s="6"/>
      <c r="CF74" s="7"/>
      <c r="CG74" s="6"/>
      <c r="CH74" s="7"/>
      <c r="CI74" s="39"/>
      <c r="CJ74" s="7"/>
      <c r="CK74" s="6">
        <f t="shared" si="62"/>
        <v>0</v>
      </c>
      <c r="CL74" s="7"/>
      <c r="CM74" s="6">
        <f t="shared" si="63"/>
        <v>0</v>
      </c>
      <c r="CN74" s="7"/>
      <c r="CO74" s="6">
        <f t="shared" si="64"/>
        <v>0</v>
      </c>
      <c r="CP74" s="7"/>
      <c r="CQ74" s="39">
        <f t="shared" si="65"/>
        <v>0</v>
      </c>
      <c r="CR74" s="8"/>
    </row>
    <row r="75" spans="1:96" ht="18" x14ac:dyDescent="0.35">
      <c r="A75" s="5"/>
      <c r="B75" s="5"/>
      <c r="C75" s="5"/>
      <c r="D75" s="5"/>
      <c r="E75" s="5"/>
      <c r="F75" s="5" t="s">
        <v>222</v>
      </c>
      <c r="G75" s="5"/>
      <c r="H75" s="5"/>
      <c r="I75" s="6">
        <v>3.13</v>
      </c>
      <c r="J75" s="7"/>
      <c r="K75" s="6">
        <v>0</v>
      </c>
      <c r="L75" s="7"/>
      <c r="M75" s="6">
        <f t="shared" si="50"/>
        <v>3.13</v>
      </c>
      <c r="N75" s="7"/>
      <c r="O75" s="39">
        <f t="shared" si="51"/>
        <v>1</v>
      </c>
      <c r="P75" s="7"/>
      <c r="Q75" s="6">
        <v>2.94</v>
      </c>
      <c r="R75" s="7"/>
      <c r="S75" s="6">
        <v>0</v>
      </c>
      <c r="T75" s="7"/>
      <c r="U75" s="6">
        <f t="shared" si="52"/>
        <v>2.94</v>
      </c>
      <c r="V75" s="7"/>
      <c r="W75" s="39">
        <f t="shared" si="53"/>
        <v>1</v>
      </c>
      <c r="X75" s="7"/>
      <c r="Y75" s="6">
        <v>3.14</v>
      </c>
      <c r="Z75" s="7"/>
      <c r="AA75" s="6">
        <v>0</v>
      </c>
      <c r="AB75" s="7"/>
      <c r="AC75" s="6">
        <f t="shared" si="54"/>
        <v>3.14</v>
      </c>
      <c r="AD75" s="7"/>
      <c r="AE75" s="39">
        <f t="shared" si="55"/>
        <v>1</v>
      </c>
      <c r="AF75" s="7"/>
      <c r="AG75" s="6">
        <v>3.55</v>
      </c>
      <c r="AH75" s="7"/>
      <c r="AI75" s="6">
        <v>0</v>
      </c>
      <c r="AJ75" s="7"/>
      <c r="AK75" s="6">
        <f t="shared" si="56"/>
        <v>3.55</v>
      </c>
      <c r="AL75" s="7"/>
      <c r="AM75" s="39">
        <f t="shared" si="57"/>
        <v>1</v>
      </c>
      <c r="AN75" s="7"/>
      <c r="AO75" s="6">
        <v>5.0199999999999996</v>
      </c>
      <c r="AP75" s="7"/>
      <c r="AQ75" s="6">
        <v>0</v>
      </c>
      <c r="AR75" s="7"/>
      <c r="AS75" s="6">
        <f t="shared" si="58"/>
        <v>5.0199999999999996</v>
      </c>
      <c r="AT75" s="7"/>
      <c r="AU75" s="39">
        <f t="shared" si="59"/>
        <v>1</v>
      </c>
      <c r="AV75" s="7"/>
      <c r="AW75" s="6">
        <v>6.76</v>
      </c>
      <c r="AX75" s="7"/>
      <c r="AY75" s="6">
        <v>0</v>
      </c>
      <c r="AZ75" s="7"/>
      <c r="BA75" s="6">
        <f t="shared" si="60"/>
        <v>6.76</v>
      </c>
      <c r="BB75" s="7"/>
      <c r="BC75" s="39">
        <f t="shared" si="61"/>
        <v>1</v>
      </c>
      <c r="BD75" s="7"/>
      <c r="BE75" s="6">
        <v>6.77</v>
      </c>
      <c r="BF75" s="7"/>
      <c r="BG75" s="6"/>
      <c r="BH75" s="7"/>
      <c r="BI75" s="6"/>
      <c r="BJ75" s="7"/>
      <c r="BK75" s="39"/>
      <c r="BL75" s="7"/>
      <c r="BM75" s="6">
        <v>6.11</v>
      </c>
      <c r="BN75" s="7"/>
      <c r="BO75" s="6"/>
      <c r="BP75" s="7"/>
      <c r="BQ75" s="6"/>
      <c r="BR75" s="7"/>
      <c r="BS75" s="39"/>
      <c r="BT75" s="7"/>
      <c r="BU75" s="6">
        <v>6.77</v>
      </c>
      <c r="BV75" s="7"/>
      <c r="BW75" s="6"/>
      <c r="BX75" s="7"/>
      <c r="BY75" s="6"/>
      <c r="BZ75" s="7"/>
      <c r="CA75" s="39"/>
      <c r="CB75" s="7"/>
      <c r="CC75" s="6">
        <v>6.55</v>
      </c>
      <c r="CD75" s="7"/>
      <c r="CE75" s="6"/>
      <c r="CF75" s="7"/>
      <c r="CG75" s="6"/>
      <c r="CH75" s="7"/>
      <c r="CI75" s="39"/>
      <c r="CJ75" s="7"/>
      <c r="CK75" s="6">
        <f t="shared" si="62"/>
        <v>50.74</v>
      </c>
      <c r="CL75" s="7"/>
      <c r="CM75" s="6">
        <f t="shared" si="63"/>
        <v>0</v>
      </c>
      <c r="CN75" s="7"/>
      <c r="CO75" s="6">
        <f t="shared" si="64"/>
        <v>50.74</v>
      </c>
      <c r="CP75" s="7"/>
      <c r="CQ75" s="39">
        <f t="shared" si="65"/>
        <v>1</v>
      </c>
      <c r="CR75" s="8"/>
    </row>
    <row r="76" spans="1:96" ht="18.600000000000001" thickBot="1" x14ac:dyDescent="0.4">
      <c r="A76" s="5"/>
      <c r="B76" s="5"/>
      <c r="C76" s="5"/>
      <c r="D76" s="5"/>
      <c r="E76" s="5"/>
      <c r="F76" s="5" t="s">
        <v>223</v>
      </c>
      <c r="G76" s="5"/>
      <c r="H76" s="5"/>
      <c r="I76" s="6">
        <v>0.43</v>
      </c>
      <c r="J76" s="7"/>
      <c r="K76" s="6">
        <v>0</v>
      </c>
      <c r="L76" s="7"/>
      <c r="M76" s="6">
        <f t="shared" si="50"/>
        <v>0.43</v>
      </c>
      <c r="N76" s="7"/>
      <c r="O76" s="39">
        <f t="shared" si="51"/>
        <v>1</v>
      </c>
      <c r="P76" s="7"/>
      <c r="Q76" s="6">
        <v>0.43</v>
      </c>
      <c r="R76" s="7"/>
      <c r="S76" s="6">
        <v>0</v>
      </c>
      <c r="T76" s="7"/>
      <c r="U76" s="6">
        <f t="shared" si="52"/>
        <v>0.43</v>
      </c>
      <c r="V76" s="7"/>
      <c r="W76" s="39">
        <f t="shared" si="53"/>
        <v>1</v>
      </c>
      <c r="X76" s="7"/>
      <c r="Y76" s="6">
        <v>0.42</v>
      </c>
      <c r="Z76" s="7"/>
      <c r="AA76" s="6">
        <v>0</v>
      </c>
      <c r="AB76" s="7"/>
      <c r="AC76" s="6">
        <f t="shared" si="54"/>
        <v>0.42</v>
      </c>
      <c r="AD76" s="7"/>
      <c r="AE76" s="39">
        <f t="shared" si="55"/>
        <v>1</v>
      </c>
      <c r="AF76" s="7"/>
      <c r="AG76" s="6">
        <v>0.42</v>
      </c>
      <c r="AH76" s="7"/>
      <c r="AI76" s="6">
        <v>0</v>
      </c>
      <c r="AJ76" s="7"/>
      <c r="AK76" s="6">
        <f t="shared" si="56"/>
        <v>0.42</v>
      </c>
      <c r="AL76" s="7"/>
      <c r="AM76" s="39">
        <f t="shared" si="57"/>
        <v>1</v>
      </c>
      <c r="AN76" s="7"/>
      <c r="AO76" s="6">
        <v>0.42</v>
      </c>
      <c r="AP76" s="7"/>
      <c r="AQ76" s="6">
        <v>0</v>
      </c>
      <c r="AR76" s="7"/>
      <c r="AS76" s="6">
        <f t="shared" si="58"/>
        <v>0.42</v>
      </c>
      <c r="AT76" s="7"/>
      <c r="AU76" s="39">
        <f t="shared" si="59"/>
        <v>1</v>
      </c>
      <c r="AV76" s="7"/>
      <c r="AW76" s="6">
        <v>0.43</v>
      </c>
      <c r="AX76" s="7"/>
      <c r="AY76" s="6">
        <v>0</v>
      </c>
      <c r="AZ76" s="7"/>
      <c r="BA76" s="6">
        <f t="shared" si="60"/>
        <v>0.43</v>
      </c>
      <c r="BB76" s="7"/>
      <c r="BC76" s="39">
        <f t="shared" si="61"/>
        <v>1</v>
      </c>
      <c r="BD76" s="7"/>
      <c r="BE76" s="6">
        <v>0.43</v>
      </c>
      <c r="BF76" s="7"/>
      <c r="BG76" s="6"/>
      <c r="BH76" s="7"/>
      <c r="BI76" s="6"/>
      <c r="BJ76" s="7"/>
      <c r="BK76" s="39"/>
      <c r="BL76" s="7"/>
      <c r="BM76" s="6">
        <v>0.39</v>
      </c>
      <c r="BN76" s="7"/>
      <c r="BO76" s="6"/>
      <c r="BP76" s="7"/>
      <c r="BQ76" s="6"/>
      <c r="BR76" s="7"/>
      <c r="BS76" s="39"/>
      <c r="BT76" s="7"/>
      <c r="BU76" s="6">
        <v>0.43</v>
      </c>
      <c r="BV76" s="7"/>
      <c r="BW76" s="6"/>
      <c r="BX76" s="7"/>
      <c r="BY76" s="6"/>
      <c r="BZ76" s="7"/>
      <c r="CA76" s="39"/>
      <c r="CB76" s="7"/>
      <c r="CC76" s="6">
        <v>0.41</v>
      </c>
      <c r="CD76" s="7"/>
      <c r="CE76" s="6"/>
      <c r="CF76" s="7"/>
      <c r="CG76" s="6"/>
      <c r="CH76" s="7"/>
      <c r="CI76" s="39"/>
      <c r="CJ76" s="7"/>
      <c r="CK76" s="6">
        <f t="shared" si="62"/>
        <v>4.21</v>
      </c>
      <c r="CL76" s="7"/>
      <c r="CM76" s="6">
        <f t="shared" si="63"/>
        <v>0</v>
      </c>
      <c r="CN76" s="7"/>
      <c r="CO76" s="6">
        <f t="shared" si="64"/>
        <v>4.21</v>
      </c>
      <c r="CP76" s="7"/>
      <c r="CQ76" s="39">
        <f t="shared" si="65"/>
        <v>1</v>
      </c>
      <c r="CR76" s="8"/>
    </row>
    <row r="77" spans="1:96" ht="18.600000000000001" thickBot="1" x14ac:dyDescent="0.4">
      <c r="A77" s="5"/>
      <c r="B77" s="5"/>
      <c r="C77" s="5"/>
      <c r="D77" s="5"/>
      <c r="E77" s="5" t="s">
        <v>224</v>
      </c>
      <c r="F77" s="5"/>
      <c r="G77" s="5"/>
      <c r="H77" s="5"/>
      <c r="I77" s="42">
        <f>ROUND(SUM(I72:I76),5)</f>
        <v>15638.23</v>
      </c>
      <c r="J77" s="7"/>
      <c r="K77" s="42">
        <f>ROUND(SUM(K72:K76),5)</f>
        <v>167</v>
      </c>
      <c r="L77" s="7"/>
      <c r="M77" s="42">
        <f t="shared" si="50"/>
        <v>15471.23</v>
      </c>
      <c r="N77" s="7"/>
      <c r="O77" s="43">
        <f t="shared" si="51"/>
        <v>93.642099999999999</v>
      </c>
      <c r="P77" s="7"/>
      <c r="Q77" s="42">
        <f>ROUND(SUM(Q72:Q76),5)</f>
        <v>12802.34</v>
      </c>
      <c r="R77" s="7"/>
      <c r="S77" s="42">
        <f>ROUND(SUM(S72:S76),5)</f>
        <v>167</v>
      </c>
      <c r="T77" s="7"/>
      <c r="U77" s="42">
        <f t="shared" si="52"/>
        <v>12635.34</v>
      </c>
      <c r="V77" s="7"/>
      <c r="W77" s="43">
        <f t="shared" si="53"/>
        <v>76.660719999999998</v>
      </c>
      <c r="X77" s="7"/>
      <c r="Y77" s="42">
        <f>ROUND(SUM(Y72:Y76),5)</f>
        <v>-21789.89</v>
      </c>
      <c r="Z77" s="7"/>
      <c r="AA77" s="42">
        <f>ROUND(SUM(AA72:AA76),5)</f>
        <v>167</v>
      </c>
      <c r="AB77" s="7"/>
      <c r="AC77" s="42">
        <f t="shared" si="54"/>
        <v>-21956.89</v>
      </c>
      <c r="AD77" s="7"/>
      <c r="AE77" s="43">
        <f t="shared" si="55"/>
        <v>-130.47837999999999</v>
      </c>
      <c r="AF77" s="7"/>
      <c r="AG77" s="42">
        <f>ROUND(SUM(AG72:AG76),5)</f>
        <v>26981.46</v>
      </c>
      <c r="AH77" s="7"/>
      <c r="AI77" s="42">
        <f>ROUND(SUM(AI72:AI76),5)</f>
        <v>167</v>
      </c>
      <c r="AJ77" s="7"/>
      <c r="AK77" s="42">
        <f t="shared" si="56"/>
        <v>26814.46</v>
      </c>
      <c r="AL77" s="7"/>
      <c r="AM77" s="43">
        <f t="shared" si="57"/>
        <v>161.56563</v>
      </c>
      <c r="AN77" s="7"/>
      <c r="AO77" s="42">
        <f>ROUND(SUM(AO72:AO76),5)</f>
        <v>-6508.95</v>
      </c>
      <c r="AP77" s="7"/>
      <c r="AQ77" s="42">
        <f>ROUND(SUM(AQ72:AQ76),5)</f>
        <v>167</v>
      </c>
      <c r="AR77" s="7"/>
      <c r="AS77" s="42">
        <f t="shared" si="58"/>
        <v>-6675.95</v>
      </c>
      <c r="AT77" s="7"/>
      <c r="AU77" s="43">
        <f t="shared" si="59"/>
        <v>-38.975749999999998</v>
      </c>
      <c r="AV77" s="7"/>
      <c r="AW77" s="42">
        <f>ROUND(SUM(AW72:AW76),5)</f>
        <v>25415.87</v>
      </c>
      <c r="AX77" s="7"/>
      <c r="AY77" s="42">
        <f>ROUND(SUM(AY72:AY76),5)</f>
        <v>167</v>
      </c>
      <c r="AZ77" s="7"/>
      <c r="BA77" s="42">
        <f t="shared" si="60"/>
        <v>25248.87</v>
      </c>
      <c r="BB77" s="7"/>
      <c r="BC77" s="43">
        <f t="shared" si="61"/>
        <v>152.19084000000001</v>
      </c>
      <c r="BD77" s="7"/>
      <c r="BE77" s="42">
        <f>ROUND(SUM(BE72:BE76),5)</f>
        <v>-24766.400000000001</v>
      </c>
      <c r="BF77" s="7"/>
      <c r="BG77" s="42">
        <f>ROUND(SUM(BG72:BG76),5)</f>
        <v>167</v>
      </c>
      <c r="BH77" s="7"/>
      <c r="BI77" s="42">
        <f>ROUND((BE77-BG77),5)</f>
        <v>-24933.4</v>
      </c>
      <c r="BJ77" s="7"/>
      <c r="BK77" s="43">
        <f>ROUND(IF(BG77=0, IF(BE77=0, 0, 1), BE77/BG77),5)</f>
        <v>-148.30179999999999</v>
      </c>
      <c r="BL77" s="7"/>
      <c r="BM77" s="42">
        <f>ROUND(SUM(BM72:BM76),5)</f>
        <v>-21746.09</v>
      </c>
      <c r="BN77" s="7"/>
      <c r="BO77" s="42">
        <f>ROUND(SUM(BO72:BO76),5)</f>
        <v>167</v>
      </c>
      <c r="BP77" s="7"/>
      <c r="BQ77" s="42">
        <f>ROUND((BM77-BO77),5)</f>
        <v>-21913.09</v>
      </c>
      <c r="BR77" s="7"/>
      <c r="BS77" s="43">
        <f>ROUND(IF(BO77=0, IF(BM77=0, 0, 1), BM77/BO77),5)</f>
        <v>-130.21610999999999</v>
      </c>
      <c r="BT77" s="7"/>
      <c r="BU77" s="42">
        <f>ROUND(SUM(BU72:BU76),5)</f>
        <v>3252.79</v>
      </c>
      <c r="BV77" s="7"/>
      <c r="BW77" s="42">
        <f>ROUND(SUM(BW72:BW76),5)</f>
        <v>166</v>
      </c>
      <c r="BX77" s="7"/>
      <c r="BY77" s="42">
        <f>ROUND((BU77-BW77),5)</f>
        <v>3086.79</v>
      </c>
      <c r="BZ77" s="7"/>
      <c r="CA77" s="43">
        <f>ROUND(IF(BW77=0, IF(BU77=0, 0, 1), BU77/BW77),5)</f>
        <v>19.595120000000001</v>
      </c>
      <c r="CB77" s="7"/>
      <c r="CC77" s="42">
        <f>ROUND(SUM(CC72:CC76),5)</f>
        <v>-40923.949999999997</v>
      </c>
      <c r="CD77" s="7"/>
      <c r="CE77" s="42">
        <f>ROUND(SUM(CE72:CE76),5)</f>
        <v>166</v>
      </c>
      <c r="CF77" s="7"/>
      <c r="CG77" s="42">
        <f>ROUND((CC77-CE77),5)</f>
        <v>-41089.949999999997</v>
      </c>
      <c r="CH77" s="7"/>
      <c r="CI77" s="43">
        <f>ROUND(IF(CE77=0, IF(CC77=0, 0, 1), CC77/CE77),5)</f>
        <v>-246.52982</v>
      </c>
      <c r="CJ77" s="7"/>
      <c r="CK77" s="42">
        <f t="shared" si="62"/>
        <v>-31644.59</v>
      </c>
      <c r="CL77" s="7"/>
      <c r="CM77" s="42">
        <f t="shared" si="63"/>
        <v>1668</v>
      </c>
      <c r="CN77" s="7"/>
      <c r="CO77" s="42">
        <f t="shared" si="64"/>
        <v>-33312.589999999997</v>
      </c>
      <c r="CP77" s="7"/>
      <c r="CQ77" s="43">
        <f t="shared" si="65"/>
        <v>-18.971579999999999</v>
      </c>
      <c r="CR77" s="8"/>
    </row>
    <row r="78" spans="1:96" ht="18.600000000000001" thickBot="1" x14ac:dyDescent="0.4">
      <c r="A78" s="5"/>
      <c r="B78" s="5"/>
      <c r="C78" s="5"/>
      <c r="D78" s="5" t="s">
        <v>225</v>
      </c>
      <c r="E78" s="5"/>
      <c r="F78" s="5"/>
      <c r="G78" s="5"/>
      <c r="H78" s="5"/>
      <c r="I78" s="44">
        <f>ROUND(SUM(I3:I5)+I71+I77,5)</f>
        <v>230391.16</v>
      </c>
      <c r="J78" s="7"/>
      <c r="K78" s="44">
        <f>ROUND(SUM(K3:K5)+K71+K77,5)</f>
        <v>281952</v>
      </c>
      <c r="L78" s="7"/>
      <c r="M78" s="44">
        <f t="shared" si="50"/>
        <v>-51560.84</v>
      </c>
      <c r="N78" s="7"/>
      <c r="O78" s="45">
        <f t="shared" si="51"/>
        <v>0.81713000000000002</v>
      </c>
      <c r="P78" s="7"/>
      <c r="Q78" s="44">
        <f>ROUND(SUM(Q3:Q5)+Q71+Q77,5)</f>
        <v>171571.87</v>
      </c>
      <c r="R78" s="7"/>
      <c r="S78" s="44">
        <f>ROUND(SUM(S3:S5)+S71+S77,5)</f>
        <v>266952</v>
      </c>
      <c r="T78" s="7"/>
      <c r="U78" s="44">
        <f t="shared" si="52"/>
        <v>-95380.13</v>
      </c>
      <c r="V78" s="7"/>
      <c r="W78" s="45">
        <f t="shared" si="53"/>
        <v>0.64271</v>
      </c>
      <c r="X78" s="7"/>
      <c r="Y78" s="44">
        <f>ROUND(SUM(Y3:Y5)+Y71+Y77,5)</f>
        <v>356214.4</v>
      </c>
      <c r="Z78" s="7"/>
      <c r="AA78" s="44">
        <f>ROUND(SUM(AA3:AA5)+AA71+AA77,5)</f>
        <v>271952</v>
      </c>
      <c r="AB78" s="7"/>
      <c r="AC78" s="44">
        <f t="shared" si="54"/>
        <v>84262.399999999994</v>
      </c>
      <c r="AD78" s="7"/>
      <c r="AE78" s="45">
        <f t="shared" si="55"/>
        <v>1.3098399999999999</v>
      </c>
      <c r="AF78" s="7"/>
      <c r="AG78" s="44">
        <f>ROUND(SUM(AG3:AG5)+AG71+AG77,5)</f>
        <v>147182.39999999999</v>
      </c>
      <c r="AH78" s="7"/>
      <c r="AI78" s="44">
        <f>ROUND(SUM(AI3:AI5)+AI71+AI77,5)</f>
        <v>266952</v>
      </c>
      <c r="AJ78" s="7"/>
      <c r="AK78" s="44">
        <f t="shared" si="56"/>
        <v>-119769.60000000001</v>
      </c>
      <c r="AL78" s="7"/>
      <c r="AM78" s="45">
        <f t="shared" si="57"/>
        <v>0.55134000000000005</v>
      </c>
      <c r="AN78" s="7"/>
      <c r="AO78" s="44">
        <f>ROUND(SUM(AO3:AO5)+AO71+AO77,5)</f>
        <v>229067.48</v>
      </c>
      <c r="AP78" s="7"/>
      <c r="AQ78" s="44">
        <f>ROUND(SUM(AQ3:AQ5)+AQ71+AQ77,5)</f>
        <v>266952</v>
      </c>
      <c r="AR78" s="7"/>
      <c r="AS78" s="44">
        <f t="shared" si="58"/>
        <v>-37884.519999999997</v>
      </c>
      <c r="AT78" s="7"/>
      <c r="AU78" s="45">
        <f t="shared" si="59"/>
        <v>0.85807999999999995</v>
      </c>
      <c r="AV78" s="7"/>
      <c r="AW78" s="44">
        <f>ROUND(SUM(AW3:AW5)+AW71+AW77,5)</f>
        <v>434432.46</v>
      </c>
      <c r="AX78" s="7"/>
      <c r="AY78" s="44">
        <f>ROUND(SUM(AY3:AY5)+AY71+AY77,5)</f>
        <v>266952</v>
      </c>
      <c r="AZ78" s="7"/>
      <c r="BA78" s="44">
        <f t="shared" si="60"/>
        <v>167480.46</v>
      </c>
      <c r="BB78" s="7"/>
      <c r="BC78" s="45">
        <f t="shared" si="61"/>
        <v>1.62738</v>
      </c>
      <c r="BD78" s="7"/>
      <c r="BE78" s="44">
        <f>ROUND(SUM(BE3:BE5)+BE71+BE77,5)</f>
        <v>161579.85999999999</v>
      </c>
      <c r="BF78" s="7"/>
      <c r="BG78" s="44">
        <f>ROUND(SUM(BG3:BG5)+BG71+BG77,5)</f>
        <v>266951</v>
      </c>
      <c r="BH78" s="7"/>
      <c r="BI78" s="44">
        <f>ROUND((BE78-BG78),5)</f>
        <v>-105371.14</v>
      </c>
      <c r="BJ78" s="7"/>
      <c r="BK78" s="45">
        <f>ROUND(IF(BG78=0, IF(BE78=0, 0, 1), BE78/BG78),5)</f>
        <v>0.60528000000000004</v>
      </c>
      <c r="BL78" s="7"/>
      <c r="BM78" s="44">
        <f>ROUND(SUM(BM3:BM5)+BM71+BM77,5)</f>
        <v>167101.91</v>
      </c>
      <c r="BN78" s="7"/>
      <c r="BO78" s="44">
        <f>ROUND(SUM(BO3:BO5)+BO71+BO77,5)</f>
        <v>266951</v>
      </c>
      <c r="BP78" s="7"/>
      <c r="BQ78" s="44">
        <f>ROUND((BM78-BO78),5)</f>
        <v>-99849.09</v>
      </c>
      <c r="BR78" s="7"/>
      <c r="BS78" s="45">
        <f>ROUND(IF(BO78=0, IF(BM78=0, 0, 1), BM78/BO78),5)</f>
        <v>0.62595999999999996</v>
      </c>
      <c r="BT78" s="7"/>
      <c r="BU78" s="44">
        <f>ROUND(SUM(BU3:BU5)+BU71+BU77,5)</f>
        <v>311096.78000000003</v>
      </c>
      <c r="BV78" s="7"/>
      <c r="BW78" s="44">
        <f>ROUND(SUM(BW3:BW5)+BW71+BW77,5)</f>
        <v>266951</v>
      </c>
      <c r="BX78" s="7"/>
      <c r="BY78" s="44">
        <f>ROUND((BU78-BW78),5)</f>
        <v>44145.78</v>
      </c>
      <c r="BZ78" s="7"/>
      <c r="CA78" s="45">
        <f>ROUND(IF(BW78=0, IF(BU78=0, 0, 1), BU78/BW78),5)</f>
        <v>1.16537</v>
      </c>
      <c r="CB78" s="7"/>
      <c r="CC78" s="44">
        <f>ROUND(SUM(CC3:CC5)+CC71+CC77,5)</f>
        <v>66157.73</v>
      </c>
      <c r="CD78" s="7"/>
      <c r="CE78" s="44">
        <f>ROUND(SUM(CE3:CE5)+CE71+CE77,5)</f>
        <v>266951</v>
      </c>
      <c r="CF78" s="7"/>
      <c r="CG78" s="44">
        <f>ROUND((CC78-CE78),5)</f>
        <v>-200793.27</v>
      </c>
      <c r="CH78" s="7"/>
      <c r="CI78" s="45">
        <f>ROUND(IF(CE78=0, IF(CC78=0, 0, 1), CC78/CE78),5)</f>
        <v>0.24782999999999999</v>
      </c>
      <c r="CJ78" s="7"/>
      <c r="CK78" s="44">
        <f t="shared" si="62"/>
        <v>2274796.0499999998</v>
      </c>
      <c r="CL78" s="7"/>
      <c r="CM78" s="44">
        <f t="shared" si="63"/>
        <v>2689516</v>
      </c>
      <c r="CN78" s="7"/>
      <c r="CO78" s="44">
        <f t="shared" si="64"/>
        <v>-414719.95</v>
      </c>
      <c r="CP78" s="7"/>
      <c r="CQ78" s="45">
        <f t="shared" si="65"/>
        <v>0.8458</v>
      </c>
      <c r="CR78" s="8"/>
    </row>
    <row r="79" spans="1:96" ht="18" x14ac:dyDescent="0.35">
      <c r="A79" s="5"/>
      <c r="B79" s="5"/>
      <c r="C79" s="5" t="s">
        <v>226</v>
      </c>
      <c r="D79" s="5"/>
      <c r="E79" s="5"/>
      <c r="F79" s="5"/>
      <c r="G79" s="5"/>
      <c r="H79" s="5"/>
      <c r="I79" s="6">
        <f>I78</f>
        <v>230391.16</v>
      </c>
      <c r="J79" s="7"/>
      <c r="K79" s="6">
        <f>K78</f>
        <v>281952</v>
      </c>
      <c r="L79" s="7"/>
      <c r="M79" s="6">
        <f t="shared" si="50"/>
        <v>-51560.84</v>
      </c>
      <c r="N79" s="7"/>
      <c r="O79" s="39">
        <f t="shared" si="51"/>
        <v>0.81713000000000002</v>
      </c>
      <c r="P79" s="7"/>
      <c r="Q79" s="6">
        <f>Q78</f>
        <v>171571.87</v>
      </c>
      <c r="R79" s="7"/>
      <c r="S79" s="6">
        <f>S78</f>
        <v>266952</v>
      </c>
      <c r="T79" s="7"/>
      <c r="U79" s="6">
        <f t="shared" si="52"/>
        <v>-95380.13</v>
      </c>
      <c r="V79" s="7"/>
      <c r="W79" s="39">
        <f t="shared" si="53"/>
        <v>0.64271</v>
      </c>
      <c r="X79" s="7"/>
      <c r="Y79" s="6">
        <f>Y78</f>
        <v>356214.4</v>
      </c>
      <c r="Z79" s="7"/>
      <c r="AA79" s="6">
        <f>AA78</f>
        <v>271952</v>
      </c>
      <c r="AB79" s="7"/>
      <c r="AC79" s="6">
        <f t="shared" si="54"/>
        <v>84262.399999999994</v>
      </c>
      <c r="AD79" s="7"/>
      <c r="AE79" s="39">
        <f t="shared" si="55"/>
        <v>1.3098399999999999</v>
      </c>
      <c r="AF79" s="7"/>
      <c r="AG79" s="6">
        <f>AG78</f>
        <v>147182.39999999999</v>
      </c>
      <c r="AH79" s="7"/>
      <c r="AI79" s="6">
        <f>AI78</f>
        <v>266952</v>
      </c>
      <c r="AJ79" s="7"/>
      <c r="AK79" s="6">
        <f t="shared" si="56"/>
        <v>-119769.60000000001</v>
      </c>
      <c r="AL79" s="7"/>
      <c r="AM79" s="39">
        <f t="shared" si="57"/>
        <v>0.55134000000000005</v>
      </c>
      <c r="AN79" s="7"/>
      <c r="AO79" s="6">
        <f>AO78</f>
        <v>229067.48</v>
      </c>
      <c r="AP79" s="7"/>
      <c r="AQ79" s="6">
        <f>AQ78</f>
        <v>266952</v>
      </c>
      <c r="AR79" s="7"/>
      <c r="AS79" s="6">
        <f t="shared" si="58"/>
        <v>-37884.519999999997</v>
      </c>
      <c r="AT79" s="7"/>
      <c r="AU79" s="39">
        <f t="shared" si="59"/>
        <v>0.85807999999999995</v>
      </c>
      <c r="AV79" s="7"/>
      <c r="AW79" s="6">
        <f>AW78</f>
        <v>434432.46</v>
      </c>
      <c r="AX79" s="7"/>
      <c r="AY79" s="6">
        <f>AY78</f>
        <v>266952</v>
      </c>
      <c r="AZ79" s="7"/>
      <c r="BA79" s="6">
        <f t="shared" si="60"/>
        <v>167480.46</v>
      </c>
      <c r="BB79" s="7"/>
      <c r="BC79" s="39">
        <f t="shared" si="61"/>
        <v>1.62738</v>
      </c>
      <c r="BD79" s="7"/>
      <c r="BE79" s="6">
        <f>BE78</f>
        <v>161579.85999999999</v>
      </c>
      <c r="BF79" s="7"/>
      <c r="BG79" s="6">
        <f>BG78</f>
        <v>266951</v>
      </c>
      <c r="BH79" s="7"/>
      <c r="BI79" s="6">
        <f>ROUND((BE79-BG79),5)</f>
        <v>-105371.14</v>
      </c>
      <c r="BJ79" s="7"/>
      <c r="BK79" s="39">
        <f>ROUND(IF(BG79=0, IF(BE79=0, 0, 1), BE79/BG79),5)</f>
        <v>0.60528000000000004</v>
      </c>
      <c r="BL79" s="7"/>
      <c r="BM79" s="6">
        <f>BM78</f>
        <v>167101.91</v>
      </c>
      <c r="BN79" s="7"/>
      <c r="BO79" s="6">
        <f>BO78</f>
        <v>266951</v>
      </c>
      <c r="BP79" s="7"/>
      <c r="BQ79" s="6">
        <f>ROUND((BM79-BO79),5)</f>
        <v>-99849.09</v>
      </c>
      <c r="BR79" s="7"/>
      <c r="BS79" s="39">
        <f>ROUND(IF(BO79=0, IF(BM79=0, 0, 1), BM79/BO79),5)</f>
        <v>0.62595999999999996</v>
      </c>
      <c r="BT79" s="7"/>
      <c r="BU79" s="6">
        <f>BU78</f>
        <v>311096.78000000003</v>
      </c>
      <c r="BV79" s="7"/>
      <c r="BW79" s="6">
        <f>BW78</f>
        <v>266951</v>
      </c>
      <c r="BX79" s="7"/>
      <c r="BY79" s="6">
        <f>ROUND((BU79-BW79),5)</f>
        <v>44145.78</v>
      </c>
      <c r="BZ79" s="7"/>
      <c r="CA79" s="39">
        <f>ROUND(IF(BW79=0, IF(BU79=0, 0, 1), BU79/BW79),5)</f>
        <v>1.16537</v>
      </c>
      <c r="CB79" s="7"/>
      <c r="CC79" s="6">
        <f>CC78</f>
        <v>66157.73</v>
      </c>
      <c r="CD79" s="7"/>
      <c r="CE79" s="6">
        <f>CE78</f>
        <v>266951</v>
      </c>
      <c r="CF79" s="7"/>
      <c r="CG79" s="6">
        <f>ROUND((CC79-CE79),5)</f>
        <v>-200793.27</v>
      </c>
      <c r="CH79" s="7"/>
      <c r="CI79" s="39">
        <f>ROUND(IF(CE79=0, IF(CC79=0, 0, 1), CC79/CE79),5)</f>
        <v>0.24782999999999999</v>
      </c>
      <c r="CJ79" s="7"/>
      <c r="CK79" s="6">
        <f t="shared" si="62"/>
        <v>2274796.0499999998</v>
      </c>
      <c r="CL79" s="7"/>
      <c r="CM79" s="6">
        <f t="shared" si="63"/>
        <v>2689516</v>
      </c>
      <c r="CN79" s="7"/>
      <c r="CO79" s="6">
        <f t="shared" si="64"/>
        <v>-414719.95</v>
      </c>
      <c r="CP79" s="7"/>
      <c r="CQ79" s="39">
        <f t="shared" si="65"/>
        <v>0.8458</v>
      </c>
      <c r="CR79" s="8"/>
    </row>
    <row r="80" spans="1:96" ht="18" x14ac:dyDescent="0.35">
      <c r="A80" s="5"/>
      <c r="B80" s="5"/>
      <c r="C80" s="5"/>
      <c r="D80" s="5" t="s">
        <v>227</v>
      </c>
      <c r="E80" s="5"/>
      <c r="F80" s="5"/>
      <c r="G80" s="5"/>
      <c r="H80" s="5"/>
      <c r="I80" s="6"/>
      <c r="J80" s="7"/>
      <c r="K80" s="6"/>
      <c r="L80" s="7"/>
      <c r="M80" s="6"/>
      <c r="N80" s="7"/>
      <c r="O80" s="39"/>
      <c r="P80" s="7"/>
      <c r="Q80" s="6"/>
      <c r="R80" s="7"/>
      <c r="S80" s="6"/>
      <c r="T80" s="7"/>
      <c r="U80" s="6"/>
      <c r="V80" s="7"/>
      <c r="W80" s="39"/>
      <c r="X80" s="7"/>
      <c r="Y80" s="6"/>
      <c r="Z80" s="7"/>
      <c r="AA80" s="6"/>
      <c r="AB80" s="7"/>
      <c r="AC80" s="6"/>
      <c r="AD80" s="7"/>
      <c r="AE80" s="39"/>
      <c r="AF80" s="7"/>
      <c r="AG80" s="6"/>
      <c r="AH80" s="7"/>
      <c r="AI80" s="6"/>
      <c r="AJ80" s="7"/>
      <c r="AK80" s="6"/>
      <c r="AL80" s="7"/>
      <c r="AM80" s="39"/>
      <c r="AN80" s="7"/>
      <c r="AO80" s="6"/>
      <c r="AP80" s="7"/>
      <c r="AQ80" s="6"/>
      <c r="AR80" s="7"/>
      <c r="AS80" s="6"/>
      <c r="AT80" s="7"/>
      <c r="AU80" s="39"/>
      <c r="AV80" s="7"/>
      <c r="AW80" s="6"/>
      <c r="AX80" s="7"/>
      <c r="AY80" s="6"/>
      <c r="AZ80" s="7"/>
      <c r="BA80" s="6"/>
      <c r="BB80" s="7"/>
      <c r="BC80" s="39"/>
      <c r="BD80" s="7"/>
      <c r="BE80" s="6"/>
      <c r="BF80" s="7"/>
      <c r="BG80" s="6"/>
      <c r="BH80" s="7"/>
      <c r="BI80" s="6"/>
      <c r="BJ80" s="7"/>
      <c r="BK80" s="39"/>
      <c r="BL80" s="7"/>
      <c r="BM80" s="6"/>
      <c r="BN80" s="7"/>
      <c r="BO80" s="6"/>
      <c r="BP80" s="7"/>
      <c r="BQ80" s="6"/>
      <c r="BR80" s="7"/>
      <c r="BS80" s="39"/>
      <c r="BT80" s="7"/>
      <c r="BU80" s="6"/>
      <c r="BV80" s="7"/>
      <c r="BW80" s="6"/>
      <c r="BX80" s="7"/>
      <c r="BY80" s="6"/>
      <c r="BZ80" s="7"/>
      <c r="CA80" s="39"/>
      <c r="CB80" s="7"/>
      <c r="CC80" s="6"/>
      <c r="CD80" s="7"/>
      <c r="CE80" s="6"/>
      <c r="CF80" s="7"/>
      <c r="CG80" s="6"/>
      <c r="CH80" s="7"/>
      <c r="CI80" s="39"/>
      <c r="CJ80" s="7"/>
      <c r="CK80" s="6"/>
      <c r="CL80" s="7"/>
      <c r="CM80" s="6"/>
      <c r="CN80" s="7"/>
      <c r="CO80" s="6"/>
      <c r="CP80" s="7"/>
      <c r="CQ80" s="39"/>
      <c r="CR80" s="8"/>
    </row>
    <row r="81" spans="1:96" ht="18" x14ac:dyDescent="0.35">
      <c r="A81" s="5"/>
      <c r="B81" s="5"/>
      <c r="C81" s="5"/>
      <c r="D81" s="5"/>
      <c r="E81" s="5" t="s">
        <v>228</v>
      </c>
      <c r="F81" s="5"/>
      <c r="G81" s="5"/>
      <c r="H81" s="5"/>
      <c r="I81" s="6">
        <v>85412</v>
      </c>
      <c r="J81" s="7"/>
      <c r="K81" s="6">
        <v>129227</v>
      </c>
      <c r="L81" s="7"/>
      <c r="M81" s="6">
        <f>ROUND((I81-K81),5)</f>
        <v>-43815</v>
      </c>
      <c r="N81" s="7"/>
      <c r="O81" s="39">
        <f>ROUND(IF(K81=0, IF(I81=0, 0, 1), I81/K81),5)</f>
        <v>0.66095000000000004</v>
      </c>
      <c r="P81" s="7"/>
      <c r="Q81" s="6">
        <v>96540.96</v>
      </c>
      <c r="R81" s="7"/>
      <c r="S81" s="6">
        <v>129227</v>
      </c>
      <c r="T81" s="7"/>
      <c r="U81" s="6">
        <f>ROUND((Q81-S81),5)</f>
        <v>-32686.04</v>
      </c>
      <c r="V81" s="7"/>
      <c r="W81" s="39">
        <f>ROUND(IF(S81=0, IF(Q81=0, 0, 1), Q81/S81),5)</f>
        <v>0.74705999999999995</v>
      </c>
      <c r="X81" s="7"/>
      <c r="Y81" s="6">
        <v>102002.77</v>
      </c>
      <c r="Z81" s="7"/>
      <c r="AA81" s="6">
        <v>129227</v>
      </c>
      <c r="AB81" s="7"/>
      <c r="AC81" s="6">
        <f>ROUND((Y81-AA81),5)</f>
        <v>-27224.23</v>
      </c>
      <c r="AD81" s="7"/>
      <c r="AE81" s="39">
        <f>ROUND(IF(AA81=0, IF(Y81=0, 0, 1), Y81/AA81),5)</f>
        <v>0.78932999999999998</v>
      </c>
      <c r="AF81" s="7"/>
      <c r="AG81" s="6">
        <v>99358.95</v>
      </c>
      <c r="AH81" s="7"/>
      <c r="AI81" s="6">
        <v>129227</v>
      </c>
      <c r="AJ81" s="7"/>
      <c r="AK81" s="6">
        <f>ROUND((AG81-AI81),5)</f>
        <v>-29868.05</v>
      </c>
      <c r="AL81" s="7"/>
      <c r="AM81" s="39">
        <f>ROUND(IF(AI81=0, IF(AG81=0, 0, 1), AG81/AI81),5)</f>
        <v>0.76887000000000005</v>
      </c>
      <c r="AN81" s="7"/>
      <c r="AO81" s="6">
        <v>102490.2</v>
      </c>
      <c r="AP81" s="7"/>
      <c r="AQ81" s="6">
        <v>129227</v>
      </c>
      <c r="AR81" s="7"/>
      <c r="AS81" s="6">
        <f>ROUND((AO81-AQ81),5)</f>
        <v>-26736.799999999999</v>
      </c>
      <c r="AT81" s="7"/>
      <c r="AU81" s="39">
        <f>ROUND(IF(AQ81=0, IF(AO81=0, 0, 1), AO81/AQ81),5)</f>
        <v>0.79310000000000003</v>
      </c>
      <c r="AV81" s="7"/>
      <c r="AW81" s="6">
        <v>262546.09999999998</v>
      </c>
      <c r="AX81" s="7"/>
      <c r="AY81" s="6">
        <v>129227</v>
      </c>
      <c r="AZ81" s="7"/>
      <c r="BA81" s="6">
        <f>ROUND((AW81-AY81),5)</f>
        <v>133319.1</v>
      </c>
      <c r="BB81" s="7"/>
      <c r="BC81" s="39">
        <f>ROUND(IF(AY81=0, IF(AW81=0, 0, 1), AW81/AY81),5)</f>
        <v>2.0316700000000001</v>
      </c>
      <c r="BD81" s="7"/>
      <c r="BE81" s="6">
        <v>88014.52</v>
      </c>
      <c r="BF81" s="7"/>
      <c r="BG81" s="6">
        <v>129225</v>
      </c>
      <c r="BH81" s="7"/>
      <c r="BI81" s="6">
        <f>ROUND((BE81-BG81),5)</f>
        <v>-41210.480000000003</v>
      </c>
      <c r="BJ81" s="7"/>
      <c r="BK81" s="39">
        <f>ROUND(IF(BG81=0, IF(BE81=0, 0, 1), BE81/BG81),5)</f>
        <v>0.68110000000000004</v>
      </c>
      <c r="BL81" s="7"/>
      <c r="BM81" s="6">
        <v>86437.99</v>
      </c>
      <c r="BN81" s="7"/>
      <c r="BO81" s="6">
        <v>129225</v>
      </c>
      <c r="BP81" s="7"/>
      <c r="BQ81" s="6">
        <f>ROUND((BM81-BO81),5)</f>
        <v>-42787.01</v>
      </c>
      <c r="BR81" s="7"/>
      <c r="BS81" s="39">
        <f>ROUND(IF(BO81=0, IF(BM81=0, 0, 1), BM81/BO81),5)</f>
        <v>0.66890000000000005</v>
      </c>
      <c r="BT81" s="7"/>
      <c r="BU81" s="6">
        <v>92137.919999999998</v>
      </c>
      <c r="BV81" s="7"/>
      <c r="BW81" s="6">
        <v>129227</v>
      </c>
      <c r="BX81" s="7"/>
      <c r="BY81" s="6">
        <f>ROUND((BU81-BW81),5)</f>
        <v>-37089.08</v>
      </c>
      <c r="BZ81" s="7"/>
      <c r="CA81" s="39">
        <f>ROUND(IF(BW81=0, IF(BU81=0, 0, 1), BU81/BW81),5)</f>
        <v>0.71299000000000001</v>
      </c>
      <c r="CB81" s="7"/>
      <c r="CC81" s="6">
        <v>102347.76</v>
      </c>
      <c r="CD81" s="7"/>
      <c r="CE81" s="6">
        <v>129226</v>
      </c>
      <c r="CF81" s="7"/>
      <c r="CG81" s="6">
        <f>ROUND((CC81-CE81),5)</f>
        <v>-26878.240000000002</v>
      </c>
      <c r="CH81" s="7"/>
      <c r="CI81" s="39">
        <f>ROUND(IF(CE81=0, IF(CC81=0, 0, 1), CC81/CE81),5)</f>
        <v>0.79200999999999999</v>
      </c>
      <c r="CJ81" s="7"/>
      <c r="CK81" s="6">
        <f>ROUND(I81+Q81+Y81+AG81+AO81+AW81+BE81+BM81+BU81+CC81,5)</f>
        <v>1117289.17</v>
      </c>
      <c r="CL81" s="7"/>
      <c r="CM81" s="6">
        <f>ROUND(K81+S81+AA81+AI81+AQ81+AY81+BG81+BO81+BW81+CE81,5)</f>
        <v>1292265</v>
      </c>
      <c r="CN81" s="7"/>
      <c r="CO81" s="6">
        <f>ROUND((CK81-CM81),5)</f>
        <v>-174975.83</v>
      </c>
      <c r="CP81" s="7"/>
      <c r="CQ81" s="39">
        <f>ROUND(IF(CM81=0, IF(CK81=0, 0, 1), CK81/CM81),5)</f>
        <v>0.86460000000000004</v>
      </c>
      <c r="CR81" s="8"/>
    </row>
    <row r="82" spans="1:96" ht="18" x14ac:dyDescent="0.35">
      <c r="A82" s="5"/>
      <c r="B82" s="5"/>
      <c r="C82" s="5"/>
      <c r="D82" s="5"/>
      <c r="E82" s="5" t="s">
        <v>229</v>
      </c>
      <c r="F82" s="5"/>
      <c r="G82" s="5"/>
      <c r="H82" s="5"/>
      <c r="I82" s="6"/>
      <c r="J82" s="7"/>
      <c r="K82" s="6"/>
      <c r="L82" s="7"/>
      <c r="M82" s="6"/>
      <c r="N82" s="7"/>
      <c r="O82" s="39"/>
      <c r="P82" s="7"/>
      <c r="Q82" s="6"/>
      <c r="R82" s="7"/>
      <c r="S82" s="6"/>
      <c r="T82" s="7"/>
      <c r="U82" s="6"/>
      <c r="V82" s="7"/>
      <c r="W82" s="39"/>
      <c r="X82" s="7"/>
      <c r="Y82" s="6"/>
      <c r="Z82" s="7"/>
      <c r="AA82" s="6"/>
      <c r="AB82" s="7"/>
      <c r="AC82" s="6"/>
      <c r="AD82" s="7"/>
      <c r="AE82" s="39"/>
      <c r="AF82" s="7"/>
      <c r="AG82" s="6"/>
      <c r="AH82" s="7"/>
      <c r="AI82" s="6"/>
      <c r="AJ82" s="7"/>
      <c r="AK82" s="6"/>
      <c r="AL82" s="7"/>
      <c r="AM82" s="39"/>
      <c r="AN82" s="7"/>
      <c r="AO82" s="6"/>
      <c r="AP82" s="7"/>
      <c r="AQ82" s="6"/>
      <c r="AR82" s="7"/>
      <c r="AS82" s="6"/>
      <c r="AT82" s="7"/>
      <c r="AU82" s="39"/>
      <c r="AV82" s="7"/>
      <c r="AW82" s="6"/>
      <c r="AX82" s="7"/>
      <c r="AY82" s="6"/>
      <c r="AZ82" s="7"/>
      <c r="BA82" s="6"/>
      <c r="BB82" s="7"/>
      <c r="BC82" s="39"/>
      <c r="BD82" s="7"/>
      <c r="BE82" s="6"/>
      <c r="BF82" s="7"/>
      <c r="BG82" s="6"/>
      <c r="BH82" s="7"/>
      <c r="BI82" s="6"/>
      <c r="BJ82" s="7"/>
      <c r="BK82" s="39"/>
      <c r="BL82" s="7"/>
      <c r="BM82" s="6"/>
      <c r="BN82" s="7"/>
      <c r="BO82" s="6"/>
      <c r="BP82" s="7"/>
      <c r="BQ82" s="6"/>
      <c r="BR82" s="7"/>
      <c r="BS82" s="39"/>
      <c r="BT82" s="7"/>
      <c r="BU82" s="6"/>
      <c r="BV82" s="7"/>
      <c r="BW82" s="6"/>
      <c r="BX82" s="7"/>
      <c r="BY82" s="6"/>
      <c r="BZ82" s="7"/>
      <c r="CA82" s="39"/>
      <c r="CB82" s="7"/>
      <c r="CC82" s="6"/>
      <c r="CD82" s="7"/>
      <c r="CE82" s="6"/>
      <c r="CF82" s="7"/>
      <c r="CG82" s="6"/>
      <c r="CH82" s="7"/>
      <c r="CI82" s="39"/>
      <c r="CJ82" s="7"/>
      <c r="CK82" s="6"/>
      <c r="CL82" s="7"/>
      <c r="CM82" s="6"/>
      <c r="CN82" s="7"/>
      <c r="CO82" s="6"/>
      <c r="CP82" s="7"/>
      <c r="CQ82" s="39"/>
      <c r="CR82" s="8"/>
    </row>
    <row r="83" spans="1:96" ht="18" x14ac:dyDescent="0.35">
      <c r="A83" s="5"/>
      <c r="B83" s="5"/>
      <c r="C83" s="5"/>
      <c r="D83" s="5"/>
      <c r="E83" s="5"/>
      <c r="F83" s="5" t="s">
        <v>230</v>
      </c>
      <c r="G83" s="5"/>
      <c r="H83" s="5"/>
      <c r="I83" s="6">
        <v>5222.13</v>
      </c>
      <c r="J83" s="7"/>
      <c r="K83" s="6">
        <v>8012</v>
      </c>
      <c r="L83" s="7"/>
      <c r="M83" s="6">
        <f t="shared" ref="M83:M90" si="66">ROUND((I83-K83),5)</f>
        <v>-2789.87</v>
      </c>
      <c r="N83" s="7"/>
      <c r="O83" s="39">
        <f t="shared" ref="O83:O90" si="67">ROUND(IF(K83=0, IF(I83=0, 0, 1), I83/K83),5)</f>
        <v>0.65178999999999998</v>
      </c>
      <c r="P83" s="7"/>
      <c r="Q83" s="6">
        <v>5869.1</v>
      </c>
      <c r="R83" s="7"/>
      <c r="S83" s="6">
        <v>8012</v>
      </c>
      <c r="T83" s="7"/>
      <c r="U83" s="6">
        <f t="shared" ref="U83:U90" si="68">ROUND((Q83-S83),5)</f>
        <v>-2142.9</v>
      </c>
      <c r="V83" s="7"/>
      <c r="W83" s="39">
        <f t="shared" ref="W83:W90" si="69">ROUND(IF(S83=0, IF(Q83=0, 0, 1), Q83/S83),5)</f>
        <v>0.73253999999999997</v>
      </c>
      <c r="X83" s="7"/>
      <c r="Y83" s="6">
        <v>6199.53</v>
      </c>
      <c r="Z83" s="7"/>
      <c r="AA83" s="6">
        <v>8012</v>
      </c>
      <c r="AB83" s="7"/>
      <c r="AC83" s="6">
        <f t="shared" ref="AC83:AC90" si="70">ROUND((Y83-AA83),5)</f>
        <v>-1812.47</v>
      </c>
      <c r="AD83" s="7"/>
      <c r="AE83" s="39">
        <f t="shared" ref="AE83:AE90" si="71">ROUND(IF(AA83=0, IF(Y83=0, 0, 1), Y83/AA83),5)</f>
        <v>0.77378000000000002</v>
      </c>
      <c r="AF83" s="7"/>
      <c r="AG83" s="6">
        <v>6055.78</v>
      </c>
      <c r="AH83" s="7"/>
      <c r="AI83" s="6">
        <v>8012</v>
      </c>
      <c r="AJ83" s="7"/>
      <c r="AK83" s="6">
        <f t="shared" ref="AK83:AK90" si="72">ROUND((AG83-AI83),5)</f>
        <v>-1956.22</v>
      </c>
      <c r="AL83" s="7"/>
      <c r="AM83" s="39">
        <f t="shared" ref="AM83:AM90" si="73">ROUND(IF(AI83=0, IF(AG83=0, 0, 1), AG83/AI83),5)</f>
        <v>0.75583999999999996</v>
      </c>
      <c r="AN83" s="7"/>
      <c r="AO83" s="6">
        <v>6246.75</v>
      </c>
      <c r="AP83" s="7"/>
      <c r="AQ83" s="6">
        <v>8012</v>
      </c>
      <c r="AR83" s="7"/>
      <c r="AS83" s="6">
        <f t="shared" ref="AS83:AS90" si="74">ROUND((AO83-AQ83),5)</f>
        <v>-1765.25</v>
      </c>
      <c r="AT83" s="7"/>
      <c r="AU83" s="39">
        <f t="shared" ref="AU83:AU90" si="75">ROUND(IF(AQ83=0, IF(AO83=0, 0, 1), AO83/AQ83),5)</f>
        <v>0.77966999999999997</v>
      </c>
      <c r="AV83" s="7"/>
      <c r="AW83" s="6">
        <v>16115.81</v>
      </c>
      <c r="AX83" s="7"/>
      <c r="AY83" s="6">
        <v>8012</v>
      </c>
      <c r="AZ83" s="7"/>
      <c r="BA83" s="6">
        <f t="shared" ref="BA83:BA90" si="76">ROUND((AW83-AY83),5)</f>
        <v>8103.81</v>
      </c>
      <c r="BB83" s="7"/>
      <c r="BC83" s="39">
        <f t="shared" ref="BC83:BC90" si="77">ROUND(IF(AY83=0, IF(AW83=0, 0, 1), AW83/AY83),5)</f>
        <v>2.01146</v>
      </c>
      <c r="BD83" s="7"/>
      <c r="BE83" s="6">
        <v>5363.04</v>
      </c>
      <c r="BF83" s="7"/>
      <c r="BG83" s="6">
        <v>8012</v>
      </c>
      <c r="BH83" s="7"/>
      <c r="BI83" s="6">
        <f t="shared" ref="BI83:BI90" si="78">ROUND((BE83-BG83),5)</f>
        <v>-2648.96</v>
      </c>
      <c r="BJ83" s="7"/>
      <c r="BK83" s="39">
        <f t="shared" ref="BK83:BK90" si="79">ROUND(IF(BG83=0, IF(BE83=0, 0, 1), BE83/BG83),5)</f>
        <v>0.66937999999999998</v>
      </c>
      <c r="BL83" s="7"/>
      <c r="BM83" s="6">
        <v>5202.7</v>
      </c>
      <c r="BN83" s="7"/>
      <c r="BO83" s="6">
        <v>8012</v>
      </c>
      <c r="BP83" s="7"/>
      <c r="BQ83" s="6">
        <f t="shared" ref="BQ83:BQ90" si="80">ROUND((BM83-BO83),5)</f>
        <v>-2809.3</v>
      </c>
      <c r="BR83" s="7"/>
      <c r="BS83" s="39">
        <f t="shared" ref="BS83:BS90" si="81">ROUND(IF(BO83=0, IF(BM83=0, 0, 1), BM83/BO83),5)</f>
        <v>0.64936000000000005</v>
      </c>
      <c r="BT83" s="7"/>
      <c r="BU83" s="6">
        <v>5554.1</v>
      </c>
      <c r="BV83" s="7"/>
      <c r="BW83" s="6">
        <v>8012</v>
      </c>
      <c r="BX83" s="7"/>
      <c r="BY83" s="6">
        <f t="shared" ref="BY83:BY90" si="82">ROUND((BU83-BW83),5)</f>
        <v>-2457.9</v>
      </c>
      <c r="BZ83" s="7"/>
      <c r="CA83" s="39">
        <f t="shared" ref="CA83:CA90" si="83">ROUND(IF(BW83=0, IF(BU83=0, 0, 1), BU83/BW83),5)</f>
        <v>0.69321999999999995</v>
      </c>
      <c r="CB83" s="7"/>
      <c r="CC83" s="6">
        <v>6184.12</v>
      </c>
      <c r="CD83" s="7"/>
      <c r="CE83" s="6">
        <v>8012</v>
      </c>
      <c r="CF83" s="7"/>
      <c r="CG83" s="6">
        <f t="shared" ref="CG83:CG90" si="84">ROUND((CC83-CE83),5)</f>
        <v>-1827.88</v>
      </c>
      <c r="CH83" s="7"/>
      <c r="CI83" s="39">
        <f t="shared" ref="CI83:CI90" si="85">ROUND(IF(CE83=0, IF(CC83=0, 0, 1), CC83/CE83),5)</f>
        <v>0.77185999999999999</v>
      </c>
      <c r="CJ83" s="7"/>
      <c r="CK83" s="6">
        <f t="shared" ref="CK83:CK92" si="86">ROUND(I83+Q83+Y83+AG83+AO83+AW83+BE83+BM83+BU83+CC83,5)</f>
        <v>68013.06</v>
      </c>
      <c r="CL83" s="7"/>
      <c r="CM83" s="6">
        <f t="shared" ref="CM83:CM90" si="87">ROUND(K83+S83+AA83+AI83+AQ83+AY83+BG83+BO83+BW83+CE83,5)</f>
        <v>80120</v>
      </c>
      <c r="CN83" s="7"/>
      <c r="CO83" s="6">
        <f t="shared" ref="CO83:CO90" si="88">ROUND((CK83-CM83),5)</f>
        <v>-12106.94</v>
      </c>
      <c r="CP83" s="7"/>
      <c r="CQ83" s="39">
        <f t="shared" ref="CQ83:CQ90" si="89">ROUND(IF(CM83=0, IF(CK83=0, 0, 1), CK83/CM83),5)</f>
        <v>0.84889000000000003</v>
      </c>
      <c r="CR83" s="8"/>
    </row>
    <row r="84" spans="1:96" ht="18" x14ac:dyDescent="0.35">
      <c r="A84" s="5"/>
      <c r="B84" s="5"/>
      <c r="C84" s="5"/>
      <c r="D84" s="5"/>
      <c r="E84" s="5"/>
      <c r="F84" s="5" t="s">
        <v>231</v>
      </c>
      <c r="G84" s="5"/>
      <c r="H84" s="5"/>
      <c r="I84" s="6">
        <v>1214.31</v>
      </c>
      <c r="J84" s="7"/>
      <c r="K84" s="6">
        <v>1874</v>
      </c>
      <c r="L84" s="7"/>
      <c r="M84" s="6">
        <f t="shared" si="66"/>
        <v>-659.69</v>
      </c>
      <c r="N84" s="7"/>
      <c r="O84" s="39">
        <f t="shared" si="67"/>
        <v>0.64798</v>
      </c>
      <c r="P84" s="7"/>
      <c r="Q84" s="6">
        <v>1372.65</v>
      </c>
      <c r="R84" s="7"/>
      <c r="S84" s="6">
        <v>1874</v>
      </c>
      <c r="T84" s="7"/>
      <c r="U84" s="6">
        <f t="shared" si="68"/>
        <v>-501.35</v>
      </c>
      <c r="V84" s="7"/>
      <c r="W84" s="39">
        <f t="shared" si="69"/>
        <v>0.73246999999999995</v>
      </c>
      <c r="X84" s="7"/>
      <c r="Y84" s="6">
        <v>1449.9</v>
      </c>
      <c r="Z84" s="7"/>
      <c r="AA84" s="6">
        <v>1874</v>
      </c>
      <c r="AB84" s="7"/>
      <c r="AC84" s="6">
        <f t="shared" si="70"/>
        <v>-424.1</v>
      </c>
      <c r="AD84" s="7"/>
      <c r="AE84" s="39">
        <f t="shared" si="71"/>
        <v>0.77368999999999999</v>
      </c>
      <c r="AF84" s="7"/>
      <c r="AG84" s="6">
        <v>1416.24</v>
      </c>
      <c r="AH84" s="7"/>
      <c r="AI84" s="6">
        <v>1874</v>
      </c>
      <c r="AJ84" s="7"/>
      <c r="AK84" s="6">
        <f t="shared" si="72"/>
        <v>-457.76</v>
      </c>
      <c r="AL84" s="7"/>
      <c r="AM84" s="39">
        <f t="shared" si="73"/>
        <v>0.75573000000000001</v>
      </c>
      <c r="AN84" s="7"/>
      <c r="AO84" s="6">
        <v>1460.96</v>
      </c>
      <c r="AP84" s="7"/>
      <c r="AQ84" s="6">
        <v>1874</v>
      </c>
      <c r="AR84" s="7"/>
      <c r="AS84" s="6">
        <f t="shared" si="74"/>
        <v>-413.04</v>
      </c>
      <c r="AT84" s="7"/>
      <c r="AU84" s="39">
        <f t="shared" si="75"/>
        <v>0.77959000000000001</v>
      </c>
      <c r="AV84" s="7"/>
      <c r="AW84" s="6">
        <v>3769</v>
      </c>
      <c r="AX84" s="7"/>
      <c r="AY84" s="6">
        <v>1874</v>
      </c>
      <c r="AZ84" s="7"/>
      <c r="BA84" s="6">
        <f t="shared" si="76"/>
        <v>1895</v>
      </c>
      <c r="BB84" s="7"/>
      <c r="BC84" s="39">
        <f t="shared" si="77"/>
        <v>2.0112100000000002</v>
      </c>
      <c r="BD84" s="7"/>
      <c r="BE84" s="6">
        <v>1254.28</v>
      </c>
      <c r="BF84" s="7"/>
      <c r="BG84" s="6">
        <v>1874</v>
      </c>
      <c r="BH84" s="7"/>
      <c r="BI84" s="6">
        <f t="shared" si="78"/>
        <v>-619.72</v>
      </c>
      <c r="BJ84" s="7"/>
      <c r="BK84" s="39">
        <f t="shared" si="79"/>
        <v>0.66930999999999996</v>
      </c>
      <c r="BL84" s="7"/>
      <c r="BM84" s="6">
        <v>1216.74</v>
      </c>
      <c r="BN84" s="7"/>
      <c r="BO84" s="6">
        <v>1874</v>
      </c>
      <c r="BP84" s="7"/>
      <c r="BQ84" s="6">
        <f t="shared" si="80"/>
        <v>-657.26</v>
      </c>
      <c r="BR84" s="7"/>
      <c r="BS84" s="39">
        <f t="shared" si="81"/>
        <v>0.64927000000000001</v>
      </c>
      <c r="BT84" s="7"/>
      <c r="BU84" s="6">
        <v>1298.92</v>
      </c>
      <c r="BV84" s="7"/>
      <c r="BW84" s="6">
        <v>1874</v>
      </c>
      <c r="BX84" s="7"/>
      <c r="BY84" s="6">
        <f t="shared" si="82"/>
        <v>-575.08000000000004</v>
      </c>
      <c r="BZ84" s="7"/>
      <c r="CA84" s="39">
        <f t="shared" si="83"/>
        <v>0.69313000000000002</v>
      </c>
      <c r="CB84" s="7"/>
      <c r="CC84" s="6">
        <v>1446.32</v>
      </c>
      <c r="CD84" s="7"/>
      <c r="CE84" s="6">
        <v>1873</v>
      </c>
      <c r="CF84" s="7"/>
      <c r="CG84" s="6">
        <f t="shared" si="84"/>
        <v>-426.68</v>
      </c>
      <c r="CH84" s="7"/>
      <c r="CI84" s="39">
        <f t="shared" si="85"/>
        <v>0.77219000000000004</v>
      </c>
      <c r="CJ84" s="7"/>
      <c r="CK84" s="6">
        <f t="shared" si="86"/>
        <v>15899.32</v>
      </c>
      <c r="CL84" s="7"/>
      <c r="CM84" s="6">
        <f t="shared" si="87"/>
        <v>18739</v>
      </c>
      <c r="CN84" s="7"/>
      <c r="CO84" s="6">
        <f t="shared" si="88"/>
        <v>-2839.68</v>
      </c>
      <c r="CP84" s="7"/>
      <c r="CQ84" s="39">
        <f t="shared" si="89"/>
        <v>0.84845999999999999</v>
      </c>
      <c r="CR84" s="8"/>
    </row>
    <row r="85" spans="1:96" ht="18" x14ac:dyDescent="0.35">
      <c r="A85" s="5"/>
      <c r="B85" s="5"/>
      <c r="C85" s="5"/>
      <c r="D85" s="5"/>
      <c r="E85" s="5"/>
      <c r="F85" s="5" t="s">
        <v>232</v>
      </c>
      <c r="G85" s="5"/>
      <c r="H85" s="5"/>
      <c r="I85" s="6">
        <v>2770.55</v>
      </c>
      <c r="J85" s="7"/>
      <c r="K85" s="6">
        <v>2522</v>
      </c>
      <c r="L85" s="7"/>
      <c r="M85" s="6">
        <f t="shared" si="66"/>
        <v>248.55</v>
      </c>
      <c r="N85" s="7"/>
      <c r="O85" s="39">
        <f t="shared" si="67"/>
        <v>1.0985499999999999</v>
      </c>
      <c r="P85" s="7"/>
      <c r="Q85" s="6">
        <v>1969.18</v>
      </c>
      <c r="R85" s="7"/>
      <c r="S85" s="6">
        <v>2522</v>
      </c>
      <c r="T85" s="7"/>
      <c r="U85" s="6">
        <f t="shared" si="68"/>
        <v>-552.82000000000005</v>
      </c>
      <c r="V85" s="7"/>
      <c r="W85" s="39">
        <f t="shared" si="69"/>
        <v>0.78080000000000005</v>
      </c>
      <c r="X85" s="7"/>
      <c r="Y85" s="6">
        <v>1817.91</v>
      </c>
      <c r="Z85" s="7"/>
      <c r="AA85" s="6">
        <v>2522</v>
      </c>
      <c r="AB85" s="7"/>
      <c r="AC85" s="6">
        <f t="shared" si="70"/>
        <v>-704.09</v>
      </c>
      <c r="AD85" s="7"/>
      <c r="AE85" s="39">
        <f t="shared" si="71"/>
        <v>0.72082000000000002</v>
      </c>
      <c r="AF85" s="7"/>
      <c r="AG85" s="6">
        <v>2074.64</v>
      </c>
      <c r="AH85" s="7"/>
      <c r="AI85" s="6">
        <v>2522</v>
      </c>
      <c r="AJ85" s="7"/>
      <c r="AK85" s="6">
        <f t="shared" si="72"/>
        <v>-447.36</v>
      </c>
      <c r="AL85" s="7"/>
      <c r="AM85" s="39">
        <f t="shared" si="73"/>
        <v>0.82262000000000002</v>
      </c>
      <c r="AN85" s="7"/>
      <c r="AO85" s="6">
        <v>1695.01</v>
      </c>
      <c r="AP85" s="7"/>
      <c r="AQ85" s="6">
        <v>2522</v>
      </c>
      <c r="AR85" s="7"/>
      <c r="AS85" s="6">
        <f t="shared" si="74"/>
        <v>-826.99</v>
      </c>
      <c r="AT85" s="7"/>
      <c r="AU85" s="39">
        <f t="shared" si="75"/>
        <v>0.67208999999999997</v>
      </c>
      <c r="AV85" s="7"/>
      <c r="AW85" s="6">
        <v>2713.46</v>
      </c>
      <c r="AX85" s="7"/>
      <c r="AY85" s="6">
        <v>2522</v>
      </c>
      <c r="AZ85" s="7"/>
      <c r="BA85" s="6">
        <f t="shared" si="76"/>
        <v>191.46</v>
      </c>
      <c r="BB85" s="7"/>
      <c r="BC85" s="39">
        <f t="shared" si="77"/>
        <v>1.07592</v>
      </c>
      <c r="BD85" s="7"/>
      <c r="BE85" s="6">
        <v>1638.22</v>
      </c>
      <c r="BF85" s="7"/>
      <c r="BG85" s="6">
        <v>2522</v>
      </c>
      <c r="BH85" s="7"/>
      <c r="BI85" s="6">
        <f t="shared" si="78"/>
        <v>-883.78</v>
      </c>
      <c r="BJ85" s="7"/>
      <c r="BK85" s="39">
        <f t="shared" si="79"/>
        <v>0.64956999999999998</v>
      </c>
      <c r="BL85" s="7"/>
      <c r="BM85" s="6">
        <v>1666.57</v>
      </c>
      <c r="BN85" s="7"/>
      <c r="BO85" s="6">
        <v>2522</v>
      </c>
      <c r="BP85" s="7"/>
      <c r="BQ85" s="6">
        <f t="shared" si="80"/>
        <v>-855.43</v>
      </c>
      <c r="BR85" s="7"/>
      <c r="BS85" s="39">
        <f t="shared" si="81"/>
        <v>0.66081000000000001</v>
      </c>
      <c r="BT85" s="7"/>
      <c r="BU85" s="6">
        <v>1680.63</v>
      </c>
      <c r="BV85" s="7"/>
      <c r="BW85" s="6">
        <v>2521</v>
      </c>
      <c r="BX85" s="7"/>
      <c r="BY85" s="6">
        <f t="shared" si="82"/>
        <v>-840.37</v>
      </c>
      <c r="BZ85" s="7"/>
      <c r="CA85" s="39">
        <f t="shared" si="83"/>
        <v>0.66664999999999996</v>
      </c>
      <c r="CB85" s="7"/>
      <c r="CC85" s="6">
        <v>1876.76</v>
      </c>
      <c r="CD85" s="7"/>
      <c r="CE85" s="6">
        <v>2521</v>
      </c>
      <c r="CF85" s="7"/>
      <c r="CG85" s="6">
        <f t="shared" si="84"/>
        <v>-644.24</v>
      </c>
      <c r="CH85" s="7"/>
      <c r="CI85" s="39">
        <f t="shared" si="85"/>
        <v>0.74444999999999995</v>
      </c>
      <c r="CJ85" s="7"/>
      <c r="CK85" s="6">
        <f t="shared" si="86"/>
        <v>19902.93</v>
      </c>
      <c r="CL85" s="7"/>
      <c r="CM85" s="6">
        <f t="shared" si="87"/>
        <v>25218</v>
      </c>
      <c r="CN85" s="7"/>
      <c r="CO85" s="6">
        <f t="shared" si="88"/>
        <v>-5315.07</v>
      </c>
      <c r="CP85" s="7"/>
      <c r="CQ85" s="39">
        <f t="shared" si="89"/>
        <v>0.78924000000000005</v>
      </c>
      <c r="CR85" s="8"/>
    </row>
    <row r="86" spans="1:96" ht="18" x14ac:dyDescent="0.35">
      <c r="A86" s="5"/>
      <c r="B86" s="5"/>
      <c r="C86" s="5"/>
      <c r="D86" s="5"/>
      <c r="E86" s="5"/>
      <c r="F86" s="5" t="s">
        <v>233</v>
      </c>
      <c r="G86" s="5"/>
      <c r="H86" s="5"/>
      <c r="I86" s="6">
        <v>20319.63</v>
      </c>
      <c r="J86" s="7"/>
      <c r="K86" s="6">
        <v>32590</v>
      </c>
      <c r="L86" s="7"/>
      <c r="M86" s="6">
        <f t="shared" si="66"/>
        <v>-12270.37</v>
      </c>
      <c r="N86" s="7"/>
      <c r="O86" s="39">
        <f t="shared" si="67"/>
        <v>0.62348999999999999</v>
      </c>
      <c r="P86" s="7"/>
      <c r="Q86" s="6">
        <v>23057.93</v>
      </c>
      <c r="R86" s="7"/>
      <c r="S86" s="6">
        <v>32590</v>
      </c>
      <c r="T86" s="7"/>
      <c r="U86" s="6">
        <f t="shared" si="68"/>
        <v>-9532.07</v>
      </c>
      <c r="V86" s="7"/>
      <c r="W86" s="39">
        <f t="shared" si="69"/>
        <v>0.70752000000000004</v>
      </c>
      <c r="X86" s="7"/>
      <c r="Y86" s="6">
        <v>19672.830000000002</v>
      </c>
      <c r="Z86" s="7"/>
      <c r="AA86" s="6">
        <v>32590</v>
      </c>
      <c r="AB86" s="7"/>
      <c r="AC86" s="6">
        <f t="shared" si="70"/>
        <v>-12917.17</v>
      </c>
      <c r="AD86" s="7"/>
      <c r="AE86" s="39">
        <f t="shared" si="71"/>
        <v>0.60365000000000002</v>
      </c>
      <c r="AF86" s="7"/>
      <c r="AG86" s="6">
        <v>15534.1</v>
      </c>
      <c r="AH86" s="7"/>
      <c r="AI86" s="6">
        <v>32590</v>
      </c>
      <c r="AJ86" s="7"/>
      <c r="AK86" s="6">
        <f t="shared" si="72"/>
        <v>-17055.900000000001</v>
      </c>
      <c r="AL86" s="7"/>
      <c r="AM86" s="39">
        <f t="shared" si="73"/>
        <v>0.47665000000000002</v>
      </c>
      <c r="AN86" s="7"/>
      <c r="AO86" s="6">
        <v>20700.55</v>
      </c>
      <c r="AP86" s="7"/>
      <c r="AQ86" s="6">
        <v>32590</v>
      </c>
      <c r="AR86" s="7"/>
      <c r="AS86" s="6">
        <f t="shared" si="74"/>
        <v>-11889.45</v>
      </c>
      <c r="AT86" s="7"/>
      <c r="AU86" s="39">
        <f t="shared" si="75"/>
        <v>0.63517999999999997</v>
      </c>
      <c r="AV86" s="7"/>
      <c r="AW86" s="6">
        <v>31963.65</v>
      </c>
      <c r="AX86" s="7"/>
      <c r="AY86" s="6">
        <v>32590</v>
      </c>
      <c r="AZ86" s="7"/>
      <c r="BA86" s="6">
        <f t="shared" si="76"/>
        <v>-626.35</v>
      </c>
      <c r="BB86" s="7"/>
      <c r="BC86" s="39">
        <f t="shared" si="77"/>
        <v>0.98077999999999999</v>
      </c>
      <c r="BD86" s="7"/>
      <c r="BE86" s="6">
        <v>11924.13</v>
      </c>
      <c r="BF86" s="7"/>
      <c r="BG86" s="6">
        <v>32590</v>
      </c>
      <c r="BH86" s="7"/>
      <c r="BI86" s="6">
        <f t="shared" si="78"/>
        <v>-20665.87</v>
      </c>
      <c r="BJ86" s="7"/>
      <c r="BK86" s="39">
        <f t="shared" si="79"/>
        <v>0.36587999999999998</v>
      </c>
      <c r="BL86" s="7"/>
      <c r="BM86" s="6">
        <v>26285.97</v>
      </c>
      <c r="BN86" s="7"/>
      <c r="BO86" s="6">
        <v>32590</v>
      </c>
      <c r="BP86" s="7"/>
      <c r="BQ86" s="6">
        <f t="shared" si="80"/>
        <v>-6304.03</v>
      </c>
      <c r="BR86" s="7"/>
      <c r="BS86" s="39">
        <f t="shared" si="81"/>
        <v>0.80657000000000001</v>
      </c>
      <c r="BT86" s="7"/>
      <c r="BU86" s="6">
        <v>24965.98</v>
      </c>
      <c r="BV86" s="7"/>
      <c r="BW86" s="6">
        <v>32590</v>
      </c>
      <c r="BX86" s="7"/>
      <c r="BY86" s="6">
        <f t="shared" si="82"/>
        <v>-7624.02</v>
      </c>
      <c r="BZ86" s="7"/>
      <c r="CA86" s="39">
        <f t="shared" si="83"/>
        <v>0.76605999999999996</v>
      </c>
      <c r="CB86" s="7"/>
      <c r="CC86" s="6">
        <v>24250.99</v>
      </c>
      <c r="CD86" s="7"/>
      <c r="CE86" s="6">
        <v>32590</v>
      </c>
      <c r="CF86" s="7"/>
      <c r="CG86" s="6">
        <f t="shared" si="84"/>
        <v>-8339.01</v>
      </c>
      <c r="CH86" s="7"/>
      <c r="CI86" s="39">
        <f t="shared" si="85"/>
        <v>0.74412</v>
      </c>
      <c r="CJ86" s="7"/>
      <c r="CK86" s="6">
        <f t="shared" si="86"/>
        <v>218675.76</v>
      </c>
      <c r="CL86" s="7"/>
      <c r="CM86" s="6">
        <f t="shared" si="87"/>
        <v>325900</v>
      </c>
      <c r="CN86" s="7"/>
      <c r="CO86" s="6">
        <f t="shared" si="88"/>
        <v>-107224.24</v>
      </c>
      <c r="CP86" s="7"/>
      <c r="CQ86" s="39">
        <f t="shared" si="89"/>
        <v>0.67098999999999998</v>
      </c>
      <c r="CR86" s="8"/>
    </row>
    <row r="87" spans="1:96" ht="18" x14ac:dyDescent="0.35">
      <c r="A87" s="5"/>
      <c r="B87" s="5"/>
      <c r="C87" s="5"/>
      <c r="D87" s="5"/>
      <c r="E87" s="5"/>
      <c r="F87" s="5" t="s">
        <v>234</v>
      </c>
      <c r="G87" s="5"/>
      <c r="H87" s="5"/>
      <c r="I87" s="6">
        <v>424.31</v>
      </c>
      <c r="J87" s="7"/>
      <c r="K87" s="6">
        <v>2089</v>
      </c>
      <c r="L87" s="7"/>
      <c r="M87" s="6">
        <f t="shared" si="66"/>
        <v>-1664.69</v>
      </c>
      <c r="N87" s="7"/>
      <c r="O87" s="39">
        <f t="shared" si="67"/>
        <v>0.20311999999999999</v>
      </c>
      <c r="P87" s="7"/>
      <c r="Q87" s="6">
        <v>3510.11</v>
      </c>
      <c r="R87" s="7"/>
      <c r="S87" s="6">
        <v>2089</v>
      </c>
      <c r="T87" s="7"/>
      <c r="U87" s="6">
        <f t="shared" si="68"/>
        <v>1421.11</v>
      </c>
      <c r="V87" s="7"/>
      <c r="W87" s="39">
        <f t="shared" si="69"/>
        <v>1.68028</v>
      </c>
      <c r="X87" s="7"/>
      <c r="Y87" s="6">
        <v>-15.17</v>
      </c>
      <c r="Z87" s="7"/>
      <c r="AA87" s="6">
        <v>2089</v>
      </c>
      <c r="AB87" s="7"/>
      <c r="AC87" s="6">
        <f t="shared" si="70"/>
        <v>-2104.17</v>
      </c>
      <c r="AD87" s="7"/>
      <c r="AE87" s="39">
        <f t="shared" si="71"/>
        <v>-7.26E-3</v>
      </c>
      <c r="AF87" s="7"/>
      <c r="AG87" s="6">
        <v>1780.66</v>
      </c>
      <c r="AH87" s="7"/>
      <c r="AI87" s="6">
        <v>2089</v>
      </c>
      <c r="AJ87" s="7"/>
      <c r="AK87" s="6">
        <f t="shared" si="72"/>
        <v>-308.33999999999997</v>
      </c>
      <c r="AL87" s="7"/>
      <c r="AM87" s="39">
        <f t="shared" si="73"/>
        <v>0.85240000000000005</v>
      </c>
      <c r="AN87" s="7"/>
      <c r="AO87" s="6">
        <v>1672.7</v>
      </c>
      <c r="AP87" s="7"/>
      <c r="AQ87" s="6">
        <v>2089</v>
      </c>
      <c r="AR87" s="7"/>
      <c r="AS87" s="6">
        <f t="shared" si="74"/>
        <v>-416.3</v>
      </c>
      <c r="AT87" s="7"/>
      <c r="AU87" s="39">
        <f t="shared" si="75"/>
        <v>0.80071999999999999</v>
      </c>
      <c r="AV87" s="7"/>
      <c r="AW87" s="6">
        <v>0</v>
      </c>
      <c r="AX87" s="7"/>
      <c r="AY87" s="6">
        <v>2089</v>
      </c>
      <c r="AZ87" s="7"/>
      <c r="BA87" s="6">
        <f t="shared" si="76"/>
        <v>-2089</v>
      </c>
      <c r="BB87" s="7"/>
      <c r="BC87" s="39">
        <f t="shared" si="77"/>
        <v>0</v>
      </c>
      <c r="BD87" s="7"/>
      <c r="BE87" s="6">
        <v>2951.75</v>
      </c>
      <c r="BF87" s="7"/>
      <c r="BG87" s="6">
        <v>2089</v>
      </c>
      <c r="BH87" s="7"/>
      <c r="BI87" s="6">
        <f t="shared" si="78"/>
        <v>862.75</v>
      </c>
      <c r="BJ87" s="7"/>
      <c r="BK87" s="39">
        <f t="shared" si="79"/>
        <v>1.413</v>
      </c>
      <c r="BL87" s="7"/>
      <c r="BM87" s="6">
        <v>1922.07</v>
      </c>
      <c r="BN87" s="7"/>
      <c r="BO87" s="6">
        <v>2089</v>
      </c>
      <c r="BP87" s="7"/>
      <c r="BQ87" s="6">
        <f t="shared" si="80"/>
        <v>-166.93</v>
      </c>
      <c r="BR87" s="7"/>
      <c r="BS87" s="39">
        <f t="shared" si="81"/>
        <v>0.92008999999999996</v>
      </c>
      <c r="BT87" s="7"/>
      <c r="BU87" s="6">
        <v>1725.47</v>
      </c>
      <c r="BV87" s="7"/>
      <c r="BW87" s="6">
        <v>2089</v>
      </c>
      <c r="BX87" s="7"/>
      <c r="BY87" s="6">
        <f t="shared" si="82"/>
        <v>-363.53</v>
      </c>
      <c r="BZ87" s="7"/>
      <c r="CA87" s="39">
        <f t="shared" si="83"/>
        <v>0.82598000000000005</v>
      </c>
      <c r="CB87" s="7"/>
      <c r="CC87" s="6">
        <v>1756.62</v>
      </c>
      <c r="CD87" s="7"/>
      <c r="CE87" s="6">
        <v>2090</v>
      </c>
      <c r="CF87" s="7"/>
      <c r="CG87" s="6">
        <f t="shared" si="84"/>
        <v>-333.38</v>
      </c>
      <c r="CH87" s="7"/>
      <c r="CI87" s="39">
        <f t="shared" si="85"/>
        <v>0.84048999999999996</v>
      </c>
      <c r="CJ87" s="7"/>
      <c r="CK87" s="6">
        <f t="shared" si="86"/>
        <v>15728.52</v>
      </c>
      <c r="CL87" s="7"/>
      <c r="CM87" s="6">
        <f t="shared" si="87"/>
        <v>20891</v>
      </c>
      <c r="CN87" s="7"/>
      <c r="CO87" s="6">
        <f t="shared" si="88"/>
        <v>-5162.4799999999996</v>
      </c>
      <c r="CP87" s="7"/>
      <c r="CQ87" s="39">
        <f t="shared" si="89"/>
        <v>0.75287999999999999</v>
      </c>
      <c r="CR87" s="8"/>
    </row>
    <row r="88" spans="1:96" ht="18" x14ac:dyDescent="0.35">
      <c r="A88" s="5"/>
      <c r="B88" s="5"/>
      <c r="C88" s="5"/>
      <c r="D88" s="5"/>
      <c r="E88" s="5"/>
      <c r="F88" s="5" t="s">
        <v>235</v>
      </c>
      <c r="G88" s="5"/>
      <c r="H88" s="5"/>
      <c r="I88" s="6">
        <v>1020</v>
      </c>
      <c r="J88" s="7"/>
      <c r="K88" s="6">
        <v>3967</v>
      </c>
      <c r="L88" s="7"/>
      <c r="M88" s="6">
        <f t="shared" si="66"/>
        <v>-2947</v>
      </c>
      <c r="N88" s="7"/>
      <c r="O88" s="39">
        <f t="shared" si="67"/>
        <v>0.25712000000000002</v>
      </c>
      <c r="P88" s="7"/>
      <c r="Q88" s="6">
        <v>1008.82</v>
      </c>
      <c r="R88" s="7"/>
      <c r="S88" s="6">
        <v>3967</v>
      </c>
      <c r="T88" s="7"/>
      <c r="U88" s="6">
        <f t="shared" si="68"/>
        <v>-2958.18</v>
      </c>
      <c r="V88" s="7"/>
      <c r="W88" s="39">
        <f t="shared" si="69"/>
        <v>0.25430000000000003</v>
      </c>
      <c r="X88" s="7"/>
      <c r="Y88" s="6">
        <v>1020</v>
      </c>
      <c r="Z88" s="7"/>
      <c r="AA88" s="6">
        <v>3967</v>
      </c>
      <c r="AB88" s="7"/>
      <c r="AC88" s="6">
        <f t="shared" si="70"/>
        <v>-2947</v>
      </c>
      <c r="AD88" s="7"/>
      <c r="AE88" s="39">
        <f t="shared" si="71"/>
        <v>0.25712000000000002</v>
      </c>
      <c r="AF88" s="7"/>
      <c r="AG88" s="6">
        <v>1067.3900000000001</v>
      </c>
      <c r="AH88" s="7"/>
      <c r="AI88" s="6">
        <v>3967</v>
      </c>
      <c r="AJ88" s="7"/>
      <c r="AK88" s="6">
        <f t="shared" si="72"/>
        <v>-2899.61</v>
      </c>
      <c r="AL88" s="7"/>
      <c r="AM88" s="39">
        <f t="shared" si="73"/>
        <v>0.26906999999999998</v>
      </c>
      <c r="AN88" s="7"/>
      <c r="AO88" s="6">
        <v>952.01</v>
      </c>
      <c r="AP88" s="7"/>
      <c r="AQ88" s="6">
        <v>3967</v>
      </c>
      <c r="AR88" s="7"/>
      <c r="AS88" s="6">
        <f t="shared" si="74"/>
        <v>-3014.99</v>
      </c>
      <c r="AT88" s="7"/>
      <c r="AU88" s="39">
        <f t="shared" si="75"/>
        <v>0.23998</v>
      </c>
      <c r="AV88" s="7"/>
      <c r="AW88" s="6">
        <v>1020</v>
      </c>
      <c r="AX88" s="7"/>
      <c r="AY88" s="6">
        <v>3967</v>
      </c>
      <c r="AZ88" s="7"/>
      <c r="BA88" s="6">
        <f t="shared" si="76"/>
        <v>-2947</v>
      </c>
      <c r="BB88" s="7"/>
      <c r="BC88" s="39">
        <f t="shared" si="77"/>
        <v>0.25712000000000002</v>
      </c>
      <c r="BD88" s="7"/>
      <c r="BE88" s="6">
        <v>1020</v>
      </c>
      <c r="BF88" s="7"/>
      <c r="BG88" s="6">
        <v>3967</v>
      </c>
      <c r="BH88" s="7"/>
      <c r="BI88" s="6">
        <f t="shared" si="78"/>
        <v>-2947</v>
      </c>
      <c r="BJ88" s="7"/>
      <c r="BK88" s="39">
        <f t="shared" si="79"/>
        <v>0.25712000000000002</v>
      </c>
      <c r="BL88" s="7"/>
      <c r="BM88" s="6">
        <v>1020</v>
      </c>
      <c r="BN88" s="7"/>
      <c r="BO88" s="6">
        <v>3967</v>
      </c>
      <c r="BP88" s="7"/>
      <c r="BQ88" s="6">
        <f t="shared" si="80"/>
        <v>-2947</v>
      </c>
      <c r="BR88" s="7"/>
      <c r="BS88" s="39">
        <f t="shared" si="81"/>
        <v>0.25712000000000002</v>
      </c>
      <c r="BT88" s="7"/>
      <c r="BU88" s="6">
        <v>1020</v>
      </c>
      <c r="BV88" s="7"/>
      <c r="BW88" s="6">
        <v>3967</v>
      </c>
      <c r="BX88" s="7"/>
      <c r="BY88" s="6">
        <f t="shared" si="82"/>
        <v>-2947</v>
      </c>
      <c r="BZ88" s="7"/>
      <c r="CA88" s="39">
        <f t="shared" si="83"/>
        <v>0.25712000000000002</v>
      </c>
      <c r="CB88" s="7"/>
      <c r="CC88" s="6">
        <v>1052.29</v>
      </c>
      <c r="CD88" s="7"/>
      <c r="CE88" s="6">
        <v>3968</v>
      </c>
      <c r="CF88" s="7"/>
      <c r="CG88" s="6">
        <f t="shared" si="84"/>
        <v>-2915.71</v>
      </c>
      <c r="CH88" s="7"/>
      <c r="CI88" s="39">
        <f t="shared" si="85"/>
        <v>0.26518999999999998</v>
      </c>
      <c r="CJ88" s="7"/>
      <c r="CK88" s="6">
        <f t="shared" si="86"/>
        <v>10200.51</v>
      </c>
      <c r="CL88" s="7"/>
      <c r="CM88" s="6">
        <f t="shared" si="87"/>
        <v>39671</v>
      </c>
      <c r="CN88" s="7"/>
      <c r="CO88" s="6">
        <f t="shared" si="88"/>
        <v>-29470.49</v>
      </c>
      <c r="CP88" s="7"/>
      <c r="CQ88" s="39">
        <f t="shared" si="89"/>
        <v>0.25713000000000003</v>
      </c>
      <c r="CR88" s="8"/>
    </row>
    <row r="89" spans="1:96" ht="18" x14ac:dyDescent="0.35">
      <c r="A89" s="5"/>
      <c r="B89" s="5"/>
      <c r="C89" s="5"/>
      <c r="D89" s="5"/>
      <c r="E89" s="5"/>
      <c r="F89" s="5" t="s">
        <v>236</v>
      </c>
      <c r="G89" s="5"/>
      <c r="H89" s="5"/>
      <c r="I89" s="6">
        <v>2601.5</v>
      </c>
      <c r="J89" s="7"/>
      <c r="K89" s="6">
        <v>1050</v>
      </c>
      <c r="L89" s="7"/>
      <c r="M89" s="6">
        <f t="shared" si="66"/>
        <v>1551.5</v>
      </c>
      <c r="N89" s="7"/>
      <c r="O89" s="39">
        <f t="shared" si="67"/>
        <v>2.4776199999999999</v>
      </c>
      <c r="P89" s="7"/>
      <c r="Q89" s="6">
        <v>-2.5299999999999998</v>
      </c>
      <c r="R89" s="7"/>
      <c r="S89" s="6">
        <v>1050</v>
      </c>
      <c r="T89" s="7"/>
      <c r="U89" s="6">
        <f t="shared" si="68"/>
        <v>-1052.53</v>
      </c>
      <c r="V89" s="7"/>
      <c r="W89" s="39">
        <f t="shared" si="69"/>
        <v>-2.4099999999999998E-3</v>
      </c>
      <c r="X89" s="7"/>
      <c r="Y89" s="6">
        <v>0</v>
      </c>
      <c r="Z89" s="7"/>
      <c r="AA89" s="6">
        <v>1050</v>
      </c>
      <c r="AB89" s="7"/>
      <c r="AC89" s="6">
        <f t="shared" si="70"/>
        <v>-1050</v>
      </c>
      <c r="AD89" s="7"/>
      <c r="AE89" s="39">
        <f t="shared" si="71"/>
        <v>0</v>
      </c>
      <c r="AF89" s="7"/>
      <c r="AG89" s="6">
        <v>5199.3599999999997</v>
      </c>
      <c r="AH89" s="7"/>
      <c r="AI89" s="6">
        <v>1050</v>
      </c>
      <c r="AJ89" s="7"/>
      <c r="AK89" s="6">
        <f t="shared" si="72"/>
        <v>4149.3599999999997</v>
      </c>
      <c r="AL89" s="7"/>
      <c r="AM89" s="39">
        <f t="shared" si="73"/>
        <v>4.9517699999999998</v>
      </c>
      <c r="AN89" s="7"/>
      <c r="AO89" s="6">
        <v>-7.99</v>
      </c>
      <c r="AP89" s="7"/>
      <c r="AQ89" s="6">
        <v>1050</v>
      </c>
      <c r="AR89" s="7"/>
      <c r="AS89" s="6">
        <f t="shared" si="74"/>
        <v>-1057.99</v>
      </c>
      <c r="AT89" s="7"/>
      <c r="AU89" s="39">
        <f t="shared" si="75"/>
        <v>-7.6099999999999996E-3</v>
      </c>
      <c r="AV89" s="7"/>
      <c r="AW89" s="6">
        <v>0</v>
      </c>
      <c r="AX89" s="7"/>
      <c r="AY89" s="6">
        <v>1050</v>
      </c>
      <c r="AZ89" s="7"/>
      <c r="BA89" s="6">
        <f t="shared" si="76"/>
        <v>-1050</v>
      </c>
      <c r="BB89" s="7"/>
      <c r="BC89" s="39">
        <f t="shared" si="77"/>
        <v>0</v>
      </c>
      <c r="BD89" s="7"/>
      <c r="BE89" s="6">
        <v>4382.75</v>
      </c>
      <c r="BF89" s="7"/>
      <c r="BG89" s="6">
        <v>1050</v>
      </c>
      <c r="BH89" s="7"/>
      <c r="BI89" s="6">
        <f t="shared" si="78"/>
        <v>3332.75</v>
      </c>
      <c r="BJ89" s="7"/>
      <c r="BK89" s="39">
        <f t="shared" si="79"/>
        <v>4.1740500000000003</v>
      </c>
      <c r="BL89" s="7"/>
      <c r="BM89" s="6">
        <v>0</v>
      </c>
      <c r="BN89" s="7"/>
      <c r="BO89" s="6">
        <v>1050</v>
      </c>
      <c r="BP89" s="7"/>
      <c r="BQ89" s="6">
        <f t="shared" si="80"/>
        <v>-1050</v>
      </c>
      <c r="BR89" s="7"/>
      <c r="BS89" s="39">
        <f t="shared" si="81"/>
        <v>0</v>
      </c>
      <c r="BT89" s="7"/>
      <c r="BU89" s="6">
        <v>0</v>
      </c>
      <c r="BV89" s="7"/>
      <c r="BW89" s="6">
        <v>1050</v>
      </c>
      <c r="BX89" s="7"/>
      <c r="BY89" s="6">
        <f t="shared" si="82"/>
        <v>-1050</v>
      </c>
      <c r="BZ89" s="7"/>
      <c r="CA89" s="39">
        <f t="shared" si="83"/>
        <v>0</v>
      </c>
      <c r="CB89" s="7"/>
      <c r="CC89" s="6">
        <v>4350.46</v>
      </c>
      <c r="CD89" s="7"/>
      <c r="CE89" s="6">
        <v>1050</v>
      </c>
      <c r="CF89" s="7"/>
      <c r="CG89" s="6">
        <f t="shared" si="84"/>
        <v>3300.46</v>
      </c>
      <c r="CH89" s="7"/>
      <c r="CI89" s="39">
        <f t="shared" si="85"/>
        <v>4.1433</v>
      </c>
      <c r="CJ89" s="7"/>
      <c r="CK89" s="6">
        <f t="shared" si="86"/>
        <v>16523.55</v>
      </c>
      <c r="CL89" s="7"/>
      <c r="CM89" s="6">
        <f t="shared" si="87"/>
        <v>10500</v>
      </c>
      <c r="CN89" s="7"/>
      <c r="CO89" s="6">
        <f t="shared" si="88"/>
        <v>6023.55</v>
      </c>
      <c r="CP89" s="7"/>
      <c r="CQ89" s="39">
        <f t="shared" si="89"/>
        <v>1.5736699999999999</v>
      </c>
      <c r="CR89" s="8"/>
    </row>
    <row r="90" spans="1:96" ht="18" x14ac:dyDescent="0.35">
      <c r="A90" s="5"/>
      <c r="B90" s="5"/>
      <c r="C90" s="5"/>
      <c r="D90" s="5"/>
      <c r="E90" s="5"/>
      <c r="F90" s="5" t="s">
        <v>237</v>
      </c>
      <c r="G90" s="5"/>
      <c r="H90" s="5"/>
      <c r="I90" s="6">
        <v>83.34</v>
      </c>
      <c r="J90" s="7"/>
      <c r="K90" s="6">
        <v>83</v>
      </c>
      <c r="L90" s="7"/>
      <c r="M90" s="6">
        <f t="shared" si="66"/>
        <v>0.34</v>
      </c>
      <c r="N90" s="7"/>
      <c r="O90" s="39">
        <f t="shared" si="67"/>
        <v>1.0041</v>
      </c>
      <c r="P90" s="7"/>
      <c r="Q90" s="6">
        <v>83.14</v>
      </c>
      <c r="R90" s="7"/>
      <c r="S90" s="6">
        <v>83</v>
      </c>
      <c r="T90" s="7"/>
      <c r="U90" s="6">
        <f t="shared" si="68"/>
        <v>0.14000000000000001</v>
      </c>
      <c r="V90" s="7"/>
      <c r="W90" s="39">
        <f t="shared" si="69"/>
        <v>1.00169</v>
      </c>
      <c r="X90" s="7"/>
      <c r="Y90" s="6">
        <v>43.3</v>
      </c>
      <c r="Z90" s="7"/>
      <c r="AA90" s="6">
        <v>83</v>
      </c>
      <c r="AB90" s="7"/>
      <c r="AC90" s="6">
        <f t="shared" si="70"/>
        <v>-39.700000000000003</v>
      </c>
      <c r="AD90" s="7"/>
      <c r="AE90" s="39">
        <f t="shared" si="71"/>
        <v>0.52168999999999999</v>
      </c>
      <c r="AF90" s="7"/>
      <c r="AG90" s="6">
        <v>86.34</v>
      </c>
      <c r="AH90" s="7"/>
      <c r="AI90" s="6">
        <v>83</v>
      </c>
      <c r="AJ90" s="7"/>
      <c r="AK90" s="6">
        <f t="shared" si="72"/>
        <v>3.34</v>
      </c>
      <c r="AL90" s="7"/>
      <c r="AM90" s="39">
        <f t="shared" si="73"/>
        <v>1.0402400000000001</v>
      </c>
      <c r="AN90" s="7"/>
      <c r="AO90" s="6">
        <v>80.34</v>
      </c>
      <c r="AP90" s="7"/>
      <c r="AQ90" s="6">
        <v>83</v>
      </c>
      <c r="AR90" s="7"/>
      <c r="AS90" s="6">
        <f t="shared" si="74"/>
        <v>-2.66</v>
      </c>
      <c r="AT90" s="7"/>
      <c r="AU90" s="39">
        <f t="shared" si="75"/>
        <v>0.96794999999999998</v>
      </c>
      <c r="AV90" s="7"/>
      <c r="AW90" s="6">
        <v>83.34</v>
      </c>
      <c r="AX90" s="7"/>
      <c r="AY90" s="6">
        <v>83</v>
      </c>
      <c r="AZ90" s="7"/>
      <c r="BA90" s="6">
        <f t="shared" si="76"/>
        <v>0.34</v>
      </c>
      <c r="BB90" s="7"/>
      <c r="BC90" s="39">
        <f t="shared" si="77"/>
        <v>1.0041</v>
      </c>
      <c r="BD90" s="7"/>
      <c r="BE90" s="6">
        <v>83.34</v>
      </c>
      <c r="BF90" s="7"/>
      <c r="BG90" s="6">
        <v>83</v>
      </c>
      <c r="BH90" s="7"/>
      <c r="BI90" s="6">
        <f t="shared" si="78"/>
        <v>0.34</v>
      </c>
      <c r="BJ90" s="7"/>
      <c r="BK90" s="39">
        <f t="shared" si="79"/>
        <v>1.0041</v>
      </c>
      <c r="BL90" s="7"/>
      <c r="BM90" s="6">
        <v>83.34</v>
      </c>
      <c r="BN90" s="7"/>
      <c r="BO90" s="6">
        <v>83</v>
      </c>
      <c r="BP90" s="7"/>
      <c r="BQ90" s="6">
        <f t="shared" si="80"/>
        <v>0.34</v>
      </c>
      <c r="BR90" s="7"/>
      <c r="BS90" s="39">
        <f t="shared" si="81"/>
        <v>1.0041</v>
      </c>
      <c r="BT90" s="7"/>
      <c r="BU90" s="6">
        <v>83.34</v>
      </c>
      <c r="BV90" s="7"/>
      <c r="BW90" s="6">
        <v>84</v>
      </c>
      <c r="BX90" s="7"/>
      <c r="BY90" s="6">
        <f t="shared" si="82"/>
        <v>-0.66</v>
      </c>
      <c r="BZ90" s="7"/>
      <c r="CA90" s="39">
        <f t="shared" si="83"/>
        <v>0.99214000000000002</v>
      </c>
      <c r="CB90" s="7"/>
      <c r="CC90" s="6">
        <v>83.34</v>
      </c>
      <c r="CD90" s="7"/>
      <c r="CE90" s="6">
        <v>84</v>
      </c>
      <c r="CF90" s="7"/>
      <c r="CG90" s="6">
        <f t="shared" si="84"/>
        <v>-0.66</v>
      </c>
      <c r="CH90" s="7"/>
      <c r="CI90" s="39">
        <f t="shared" si="85"/>
        <v>0.99214000000000002</v>
      </c>
      <c r="CJ90" s="7"/>
      <c r="CK90" s="6">
        <f t="shared" si="86"/>
        <v>793.16</v>
      </c>
      <c r="CL90" s="7"/>
      <c r="CM90" s="6">
        <f t="shared" si="87"/>
        <v>832</v>
      </c>
      <c r="CN90" s="7"/>
      <c r="CO90" s="6">
        <f t="shared" si="88"/>
        <v>-38.840000000000003</v>
      </c>
      <c r="CP90" s="7"/>
      <c r="CQ90" s="39">
        <f t="shared" si="89"/>
        <v>0.95331999999999995</v>
      </c>
      <c r="CR90" s="8"/>
    </row>
    <row r="91" spans="1:96" ht="18.600000000000001" thickBot="1" x14ac:dyDescent="0.4">
      <c r="A91" s="5"/>
      <c r="B91" s="5"/>
      <c r="C91" s="5"/>
      <c r="D91" s="5"/>
      <c r="E91" s="5"/>
      <c r="F91" s="5" t="s">
        <v>238</v>
      </c>
      <c r="G91" s="5"/>
      <c r="H91" s="5"/>
      <c r="I91" s="9">
        <v>0</v>
      </c>
      <c r="J91" s="7"/>
      <c r="K91" s="9"/>
      <c r="L91" s="7"/>
      <c r="M91" s="9"/>
      <c r="N91" s="7"/>
      <c r="O91" s="40"/>
      <c r="P91" s="7"/>
      <c r="Q91" s="9">
        <v>0</v>
      </c>
      <c r="R91" s="7"/>
      <c r="S91" s="9"/>
      <c r="T91" s="7"/>
      <c r="U91" s="9"/>
      <c r="V91" s="7"/>
      <c r="W91" s="40"/>
      <c r="X91" s="7"/>
      <c r="Y91" s="9">
        <v>0</v>
      </c>
      <c r="Z91" s="7"/>
      <c r="AA91" s="9"/>
      <c r="AB91" s="7"/>
      <c r="AC91" s="9"/>
      <c r="AD91" s="7"/>
      <c r="AE91" s="40"/>
      <c r="AF91" s="7"/>
      <c r="AG91" s="9">
        <v>0</v>
      </c>
      <c r="AH91" s="7"/>
      <c r="AI91" s="9"/>
      <c r="AJ91" s="7"/>
      <c r="AK91" s="9"/>
      <c r="AL91" s="7"/>
      <c r="AM91" s="40"/>
      <c r="AN91" s="7"/>
      <c r="AO91" s="9">
        <v>0</v>
      </c>
      <c r="AP91" s="7"/>
      <c r="AQ91" s="9"/>
      <c r="AR91" s="7"/>
      <c r="AS91" s="9"/>
      <c r="AT91" s="7"/>
      <c r="AU91" s="40"/>
      <c r="AV91" s="7"/>
      <c r="AW91" s="9">
        <v>-0.23</v>
      </c>
      <c r="AX91" s="7"/>
      <c r="AY91" s="9"/>
      <c r="AZ91" s="7"/>
      <c r="BA91" s="9"/>
      <c r="BB91" s="7"/>
      <c r="BC91" s="40"/>
      <c r="BD91" s="7"/>
      <c r="BE91" s="9">
        <v>-4488.37</v>
      </c>
      <c r="BF91" s="7"/>
      <c r="BG91" s="9"/>
      <c r="BH91" s="7"/>
      <c r="BI91" s="9"/>
      <c r="BJ91" s="7"/>
      <c r="BK91" s="40"/>
      <c r="BL91" s="7"/>
      <c r="BM91" s="9">
        <v>0</v>
      </c>
      <c r="BN91" s="7"/>
      <c r="BO91" s="9"/>
      <c r="BP91" s="7"/>
      <c r="BQ91" s="9"/>
      <c r="BR91" s="7"/>
      <c r="BS91" s="40"/>
      <c r="BT91" s="7"/>
      <c r="BU91" s="9">
        <v>0</v>
      </c>
      <c r="BV91" s="7"/>
      <c r="BW91" s="9"/>
      <c r="BX91" s="7"/>
      <c r="BY91" s="9"/>
      <c r="BZ91" s="7"/>
      <c r="CA91" s="40"/>
      <c r="CB91" s="7"/>
      <c r="CC91" s="9">
        <v>0</v>
      </c>
      <c r="CD91" s="7"/>
      <c r="CE91" s="9"/>
      <c r="CF91" s="7"/>
      <c r="CG91" s="9"/>
      <c r="CH91" s="7"/>
      <c r="CI91" s="40"/>
      <c r="CJ91" s="7"/>
      <c r="CK91" s="9">
        <f t="shared" si="86"/>
        <v>-4488.6000000000004</v>
      </c>
      <c r="CL91" s="7"/>
      <c r="CM91" s="9"/>
      <c r="CN91" s="7"/>
      <c r="CO91" s="9"/>
      <c r="CP91" s="7"/>
      <c r="CQ91" s="40"/>
      <c r="CR91" s="8"/>
    </row>
    <row r="92" spans="1:96" ht="18" x14ac:dyDescent="0.35">
      <c r="A92" s="5"/>
      <c r="B92" s="5"/>
      <c r="C92" s="5"/>
      <c r="D92" s="5"/>
      <c r="E92" s="5" t="s">
        <v>239</v>
      </c>
      <c r="F92" s="5"/>
      <c r="G92" s="5"/>
      <c r="H92" s="5"/>
      <c r="I92" s="6">
        <f>ROUND(SUM(I82:I91),5)</f>
        <v>33655.769999999997</v>
      </c>
      <c r="J92" s="7"/>
      <c r="K92" s="6">
        <f>ROUND(SUM(K82:K91),5)</f>
        <v>52187</v>
      </c>
      <c r="L92" s="7"/>
      <c r="M92" s="6">
        <f>ROUND((I92-K92),5)</f>
        <v>-18531.23</v>
      </c>
      <c r="N92" s="7"/>
      <c r="O92" s="39">
        <f>ROUND(IF(K92=0, IF(I92=0, 0, 1), I92/K92),5)</f>
        <v>0.64490999999999998</v>
      </c>
      <c r="P92" s="7"/>
      <c r="Q92" s="6">
        <f>ROUND(SUM(Q82:Q91),5)</f>
        <v>36868.400000000001</v>
      </c>
      <c r="R92" s="7"/>
      <c r="S92" s="6">
        <f>ROUND(SUM(S82:S91),5)</f>
        <v>52187</v>
      </c>
      <c r="T92" s="7"/>
      <c r="U92" s="6">
        <f>ROUND((Q92-S92),5)</f>
        <v>-15318.6</v>
      </c>
      <c r="V92" s="7"/>
      <c r="W92" s="39">
        <f>ROUND(IF(S92=0, IF(Q92=0, 0, 1), Q92/S92),5)</f>
        <v>0.70647000000000004</v>
      </c>
      <c r="X92" s="7"/>
      <c r="Y92" s="6">
        <f>ROUND(SUM(Y82:Y91),5)</f>
        <v>30188.3</v>
      </c>
      <c r="Z92" s="7"/>
      <c r="AA92" s="6">
        <f>ROUND(SUM(AA82:AA91),5)</f>
        <v>52187</v>
      </c>
      <c r="AB92" s="7"/>
      <c r="AC92" s="6">
        <f>ROUND((Y92-AA92),5)</f>
        <v>-21998.7</v>
      </c>
      <c r="AD92" s="7"/>
      <c r="AE92" s="39">
        <f>ROUND(IF(AA92=0, IF(Y92=0, 0, 1), Y92/AA92),5)</f>
        <v>0.57845999999999997</v>
      </c>
      <c r="AF92" s="7"/>
      <c r="AG92" s="6">
        <f>ROUND(SUM(AG82:AG91),5)</f>
        <v>33214.51</v>
      </c>
      <c r="AH92" s="7"/>
      <c r="AI92" s="6">
        <f>ROUND(SUM(AI82:AI91),5)</f>
        <v>52187</v>
      </c>
      <c r="AJ92" s="7"/>
      <c r="AK92" s="6">
        <f>ROUND((AG92-AI92),5)</f>
        <v>-18972.490000000002</v>
      </c>
      <c r="AL92" s="7"/>
      <c r="AM92" s="39">
        <f>ROUND(IF(AI92=0, IF(AG92=0, 0, 1), AG92/AI92),5)</f>
        <v>0.63644999999999996</v>
      </c>
      <c r="AN92" s="7"/>
      <c r="AO92" s="6">
        <f>ROUND(SUM(AO82:AO91),5)</f>
        <v>32800.33</v>
      </c>
      <c r="AP92" s="7"/>
      <c r="AQ92" s="6">
        <f>ROUND(SUM(AQ82:AQ91),5)</f>
        <v>52187</v>
      </c>
      <c r="AR92" s="7"/>
      <c r="AS92" s="6">
        <f>ROUND((AO92-AQ92),5)</f>
        <v>-19386.669999999998</v>
      </c>
      <c r="AT92" s="7"/>
      <c r="AU92" s="39">
        <f>ROUND(IF(AQ92=0, IF(AO92=0, 0, 1), AO92/AQ92),5)</f>
        <v>0.62851999999999997</v>
      </c>
      <c r="AV92" s="7"/>
      <c r="AW92" s="6">
        <f>ROUND(SUM(AW82:AW91),5)</f>
        <v>55665.03</v>
      </c>
      <c r="AX92" s="7"/>
      <c r="AY92" s="6">
        <f>ROUND(SUM(AY82:AY91),5)</f>
        <v>52187</v>
      </c>
      <c r="AZ92" s="7"/>
      <c r="BA92" s="6">
        <f>ROUND((AW92-AY92),5)</f>
        <v>3478.03</v>
      </c>
      <c r="BB92" s="7"/>
      <c r="BC92" s="39">
        <f>ROUND(IF(AY92=0, IF(AW92=0, 0, 1), AW92/AY92),5)</f>
        <v>1.0666500000000001</v>
      </c>
      <c r="BD92" s="7"/>
      <c r="BE92" s="6">
        <f>ROUND(SUM(BE82:BE91),5)</f>
        <v>24129.14</v>
      </c>
      <c r="BF92" s="7"/>
      <c r="BG92" s="6">
        <f>ROUND(SUM(BG82:BG91),5)</f>
        <v>52187</v>
      </c>
      <c r="BH92" s="7"/>
      <c r="BI92" s="6">
        <f>ROUND((BE92-BG92),5)</f>
        <v>-28057.86</v>
      </c>
      <c r="BJ92" s="7"/>
      <c r="BK92" s="39">
        <f>ROUND(IF(BG92=0, IF(BE92=0, 0, 1), BE92/BG92),5)</f>
        <v>0.46235999999999999</v>
      </c>
      <c r="BL92" s="7"/>
      <c r="BM92" s="6">
        <f>ROUND(SUM(BM82:BM91),5)</f>
        <v>37397.39</v>
      </c>
      <c r="BN92" s="7"/>
      <c r="BO92" s="6">
        <f>ROUND(SUM(BO82:BO91),5)</f>
        <v>52187</v>
      </c>
      <c r="BP92" s="7"/>
      <c r="BQ92" s="6">
        <f>ROUND((BM92-BO92),5)</f>
        <v>-14789.61</v>
      </c>
      <c r="BR92" s="7"/>
      <c r="BS92" s="39">
        <f>ROUND(IF(BO92=0, IF(BM92=0, 0, 1), BM92/BO92),5)</f>
        <v>0.71660000000000001</v>
      </c>
      <c r="BT92" s="7"/>
      <c r="BU92" s="6">
        <f>ROUND(SUM(BU82:BU91),5)</f>
        <v>36328.44</v>
      </c>
      <c r="BV92" s="7"/>
      <c r="BW92" s="6">
        <f>ROUND(SUM(BW82:BW91),5)</f>
        <v>52187</v>
      </c>
      <c r="BX92" s="7"/>
      <c r="BY92" s="6">
        <f>ROUND((BU92-BW92),5)</f>
        <v>-15858.56</v>
      </c>
      <c r="BZ92" s="7"/>
      <c r="CA92" s="39">
        <f>ROUND(IF(BW92=0, IF(BU92=0, 0, 1), BU92/BW92),5)</f>
        <v>0.69611999999999996</v>
      </c>
      <c r="CB92" s="7"/>
      <c r="CC92" s="6">
        <f>ROUND(SUM(CC82:CC91),5)</f>
        <v>41000.9</v>
      </c>
      <c r="CD92" s="7"/>
      <c r="CE92" s="6">
        <f>ROUND(SUM(CE82:CE91),5)</f>
        <v>52188</v>
      </c>
      <c r="CF92" s="7"/>
      <c r="CG92" s="6">
        <f>ROUND((CC92-CE92),5)</f>
        <v>-11187.1</v>
      </c>
      <c r="CH92" s="7"/>
      <c r="CI92" s="39">
        <f>ROUND(IF(CE92=0, IF(CC92=0, 0, 1), CC92/CE92),5)</f>
        <v>0.78564000000000001</v>
      </c>
      <c r="CJ92" s="7"/>
      <c r="CK92" s="6">
        <f t="shared" si="86"/>
        <v>361248.21</v>
      </c>
      <c r="CL92" s="7"/>
      <c r="CM92" s="6">
        <f>ROUND(K92+S92+AA92+AI92+AQ92+AY92+BG92+BO92+BW92+CE92,5)</f>
        <v>521871</v>
      </c>
      <c r="CN92" s="7"/>
      <c r="CO92" s="6">
        <f>ROUND((CK92-CM92),5)</f>
        <v>-160622.79</v>
      </c>
      <c r="CP92" s="7"/>
      <c r="CQ92" s="39">
        <f>ROUND(IF(CM92=0, IF(CK92=0, 0, 1), CK92/CM92),5)</f>
        <v>0.69221999999999995</v>
      </c>
      <c r="CR92" s="8"/>
    </row>
    <row r="93" spans="1:96" ht="18" x14ac:dyDescent="0.35">
      <c r="A93" s="5"/>
      <c r="B93" s="5"/>
      <c r="C93" s="5"/>
      <c r="D93" s="5"/>
      <c r="E93" s="5" t="s">
        <v>240</v>
      </c>
      <c r="F93" s="5"/>
      <c r="G93" s="5"/>
      <c r="H93" s="5"/>
      <c r="I93" s="6"/>
      <c r="J93" s="7"/>
      <c r="K93" s="6"/>
      <c r="L93" s="7"/>
      <c r="M93" s="6"/>
      <c r="N93" s="7"/>
      <c r="O93" s="39"/>
      <c r="P93" s="7"/>
      <c r="Q93" s="6"/>
      <c r="R93" s="7"/>
      <c r="S93" s="6"/>
      <c r="T93" s="7"/>
      <c r="U93" s="6"/>
      <c r="V93" s="7"/>
      <c r="W93" s="39"/>
      <c r="X93" s="7"/>
      <c r="Y93" s="6"/>
      <c r="Z93" s="7"/>
      <c r="AA93" s="6"/>
      <c r="AB93" s="7"/>
      <c r="AC93" s="6"/>
      <c r="AD93" s="7"/>
      <c r="AE93" s="39"/>
      <c r="AF93" s="7"/>
      <c r="AG93" s="6"/>
      <c r="AH93" s="7"/>
      <c r="AI93" s="6"/>
      <c r="AJ93" s="7"/>
      <c r="AK93" s="6"/>
      <c r="AL93" s="7"/>
      <c r="AM93" s="39"/>
      <c r="AN93" s="7"/>
      <c r="AO93" s="6"/>
      <c r="AP93" s="7"/>
      <c r="AQ93" s="6"/>
      <c r="AR93" s="7"/>
      <c r="AS93" s="6"/>
      <c r="AT93" s="7"/>
      <c r="AU93" s="39"/>
      <c r="AV93" s="7"/>
      <c r="AW93" s="6"/>
      <c r="AX93" s="7"/>
      <c r="AY93" s="6"/>
      <c r="AZ93" s="7"/>
      <c r="BA93" s="6"/>
      <c r="BB93" s="7"/>
      <c r="BC93" s="39"/>
      <c r="BD93" s="7"/>
      <c r="BE93" s="6"/>
      <c r="BF93" s="7"/>
      <c r="BG93" s="6"/>
      <c r="BH93" s="7"/>
      <c r="BI93" s="6"/>
      <c r="BJ93" s="7"/>
      <c r="BK93" s="39"/>
      <c r="BL93" s="7"/>
      <c r="BM93" s="6"/>
      <c r="BN93" s="7"/>
      <c r="BO93" s="6"/>
      <c r="BP93" s="7"/>
      <c r="BQ93" s="6"/>
      <c r="BR93" s="7"/>
      <c r="BS93" s="39"/>
      <c r="BT93" s="7"/>
      <c r="BU93" s="6"/>
      <c r="BV93" s="7"/>
      <c r="BW93" s="6"/>
      <c r="BX93" s="7"/>
      <c r="BY93" s="6"/>
      <c r="BZ93" s="7"/>
      <c r="CA93" s="39"/>
      <c r="CB93" s="7"/>
      <c r="CC93" s="6"/>
      <c r="CD93" s="7"/>
      <c r="CE93" s="6"/>
      <c r="CF93" s="7"/>
      <c r="CG93" s="6"/>
      <c r="CH93" s="7"/>
      <c r="CI93" s="39"/>
      <c r="CJ93" s="7"/>
      <c r="CK93" s="6"/>
      <c r="CL93" s="7"/>
      <c r="CM93" s="6"/>
      <c r="CN93" s="7"/>
      <c r="CO93" s="6"/>
      <c r="CP93" s="7"/>
      <c r="CQ93" s="39"/>
      <c r="CR93" s="8"/>
    </row>
    <row r="94" spans="1:96" ht="18" x14ac:dyDescent="0.35">
      <c r="A94" s="5"/>
      <c r="B94" s="5"/>
      <c r="C94" s="5"/>
      <c r="D94" s="5"/>
      <c r="E94" s="5"/>
      <c r="F94" s="5" t="s">
        <v>241</v>
      </c>
      <c r="G94" s="5"/>
      <c r="H94" s="5"/>
      <c r="I94" s="6">
        <v>0</v>
      </c>
      <c r="J94" s="7"/>
      <c r="K94" s="6"/>
      <c r="L94" s="7"/>
      <c r="M94" s="6"/>
      <c r="N94" s="7"/>
      <c r="O94" s="39"/>
      <c r="P94" s="7"/>
      <c r="Q94" s="6">
        <v>600</v>
      </c>
      <c r="R94" s="7"/>
      <c r="S94" s="6"/>
      <c r="T94" s="7"/>
      <c r="U94" s="6"/>
      <c r="V94" s="7"/>
      <c r="W94" s="39"/>
      <c r="X94" s="7"/>
      <c r="Y94" s="6">
        <v>0</v>
      </c>
      <c r="Z94" s="7"/>
      <c r="AA94" s="6"/>
      <c r="AB94" s="7"/>
      <c r="AC94" s="6"/>
      <c r="AD94" s="7"/>
      <c r="AE94" s="39"/>
      <c r="AF94" s="7"/>
      <c r="AG94" s="6">
        <v>300</v>
      </c>
      <c r="AH94" s="7"/>
      <c r="AI94" s="6"/>
      <c r="AJ94" s="7"/>
      <c r="AK94" s="6"/>
      <c r="AL94" s="7"/>
      <c r="AM94" s="39"/>
      <c r="AN94" s="7"/>
      <c r="AO94" s="6">
        <v>300</v>
      </c>
      <c r="AP94" s="7"/>
      <c r="AQ94" s="6"/>
      <c r="AR94" s="7"/>
      <c r="AS94" s="6"/>
      <c r="AT94" s="7"/>
      <c r="AU94" s="39"/>
      <c r="AV94" s="7"/>
      <c r="AW94" s="6">
        <v>0</v>
      </c>
      <c r="AX94" s="7"/>
      <c r="AY94" s="6"/>
      <c r="AZ94" s="7"/>
      <c r="BA94" s="6"/>
      <c r="BB94" s="7"/>
      <c r="BC94" s="39"/>
      <c r="BD94" s="7"/>
      <c r="BE94" s="6">
        <v>0</v>
      </c>
      <c r="BF94" s="7"/>
      <c r="BG94" s="6"/>
      <c r="BH94" s="7"/>
      <c r="BI94" s="6"/>
      <c r="BJ94" s="7"/>
      <c r="BK94" s="39"/>
      <c r="BL94" s="7"/>
      <c r="BM94" s="6">
        <v>0</v>
      </c>
      <c r="BN94" s="7"/>
      <c r="BO94" s="6"/>
      <c r="BP94" s="7"/>
      <c r="BQ94" s="6"/>
      <c r="BR94" s="7"/>
      <c r="BS94" s="39"/>
      <c r="BT94" s="7"/>
      <c r="BU94" s="6">
        <v>300</v>
      </c>
      <c r="BV94" s="7"/>
      <c r="BW94" s="6"/>
      <c r="BX94" s="7"/>
      <c r="BY94" s="6"/>
      <c r="BZ94" s="7"/>
      <c r="CA94" s="39"/>
      <c r="CB94" s="7"/>
      <c r="CC94" s="6">
        <v>0</v>
      </c>
      <c r="CD94" s="7"/>
      <c r="CE94" s="6"/>
      <c r="CF94" s="7"/>
      <c r="CG94" s="6"/>
      <c r="CH94" s="7"/>
      <c r="CI94" s="39"/>
      <c r="CJ94" s="7"/>
      <c r="CK94" s="6">
        <f>ROUND(I94+Q94+Y94+AG94+AO94+AW94+BE94+BM94+BU94+CC94,5)</f>
        <v>1500</v>
      </c>
      <c r="CL94" s="7"/>
      <c r="CM94" s="6"/>
      <c r="CN94" s="7"/>
      <c r="CO94" s="6"/>
      <c r="CP94" s="7"/>
      <c r="CQ94" s="39"/>
      <c r="CR94" s="8"/>
    </row>
    <row r="95" spans="1:96" ht="18" x14ac:dyDescent="0.35">
      <c r="A95" s="5"/>
      <c r="B95" s="5"/>
      <c r="C95" s="5"/>
      <c r="D95" s="5"/>
      <c r="E95" s="5"/>
      <c r="F95" s="5" t="s">
        <v>242</v>
      </c>
      <c r="G95" s="5"/>
      <c r="H95" s="5"/>
      <c r="I95" s="6">
        <v>0</v>
      </c>
      <c r="J95" s="7"/>
      <c r="K95" s="6">
        <v>594</v>
      </c>
      <c r="L95" s="7"/>
      <c r="M95" s="6">
        <f>ROUND((I95-K95),5)</f>
        <v>-594</v>
      </c>
      <c r="N95" s="7"/>
      <c r="O95" s="39">
        <f>ROUND(IF(K95=0, IF(I95=0, 0, 1), I95/K95),5)</f>
        <v>0</v>
      </c>
      <c r="P95" s="7"/>
      <c r="Q95" s="6">
        <v>100</v>
      </c>
      <c r="R95" s="7"/>
      <c r="S95" s="6">
        <v>594</v>
      </c>
      <c r="T95" s="7"/>
      <c r="U95" s="6">
        <f>ROUND((Q95-S95),5)</f>
        <v>-494</v>
      </c>
      <c r="V95" s="7"/>
      <c r="W95" s="39">
        <f>ROUND(IF(S95=0, IF(Q95=0, 0, 1), Q95/S95),5)</f>
        <v>0.16835</v>
      </c>
      <c r="X95" s="7"/>
      <c r="Y95" s="6">
        <v>246.59</v>
      </c>
      <c r="Z95" s="7"/>
      <c r="AA95" s="6">
        <v>594</v>
      </c>
      <c r="AB95" s="7"/>
      <c r="AC95" s="6">
        <f>ROUND((Y95-AA95),5)</f>
        <v>-347.41</v>
      </c>
      <c r="AD95" s="7"/>
      <c r="AE95" s="39">
        <f>ROUND(IF(AA95=0, IF(Y95=0, 0, 1), Y95/AA95),5)</f>
        <v>0.41513</v>
      </c>
      <c r="AF95" s="7"/>
      <c r="AG95" s="6">
        <v>0</v>
      </c>
      <c r="AH95" s="7"/>
      <c r="AI95" s="6">
        <v>594</v>
      </c>
      <c r="AJ95" s="7"/>
      <c r="AK95" s="6">
        <f>ROUND((AG95-AI95),5)</f>
        <v>-594</v>
      </c>
      <c r="AL95" s="7"/>
      <c r="AM95" s="39">
        <f>ROUND(IF(AI95=0, IF(AG95=0, 0, 1), AG95/AI95),5)</f>
        <v>0</v>
      </c>
      <c r="AN95" s="7"/>
      <c r="AO95" s="6">
        <v>197.57</v>
      </c>
      <c r="AP95" s="7"/>
      <c r="AQ95" s="6">
        <v>594</v>
      </c>
      <c r="AR95" s="7"/>
      <c r="AS95" s="6">
        <f>ROUND((AO95-AQ95),5)</f>
        <v>-396.43</v>
      </c>
      <c r="AT95" s="7"/>
      <c r="AU95" s="39">
        <f>ROUND(IF(AQ95=0, IF(AO95=0, 0, 1), AO95/AQ95),5)</f>
        <v>0.33261000000000002</v>
      </c>
      <c r="AV95" s="7"/>
      <c r="AW95" s="6">
        <v>1003.38</v>
      </c>
      <c r="AX95" s="7"/>
      <c r="AY95" s="6">
        <v>594</v>
      </c>
      <c r="AZ95" s="7"/>
      <c r="BA95" s="6">
        <f>ROUND((AW95-AY95),5)</f>
        <v>409.38</v>
      </c>
      <c r="BB95" s="7"/>
      <c r="BC95" s="39">
        <f>ROUND(IF(AY95=0, IF(AW95=0, 0, 1), AW95/AY95),5)</f>
        <v>1.68919</v>
      </c>
      <c r="BD95" s="7"/>
      <c r="BE95" s="6">
        <v>591.54</v>
      </c>
      <c r="BF95" s="7"/>
      <c r="BG95" s="6">
        <v>594</v>
      </c>
      <c r="BH95" s="7"/>
      <c r="BI95" s="6">
        <f>ROUND((BE95-BG95),5)</f>
        <v>-2.46</v>
      </c>
      <c r="BJ95" s="7"/>
      <c r="BK95" s="39">
        <f>ROUND(IF(BG95=0, IF(BE95=0, 0, 1), BE95/BG95),5)</f>
        <v>0.99585999999999997</v>
      </c>
      <c r="BL95" s="7"/>
      <c r="BM95" s="6">
        <v>18.440000000000001</v>
      </c>
      <c r="BN95" s="7"/>
      <c r="BO95" s="6">
        <v>594</v>
      </c>
      <c r="BP95" s="7"/>
      <c r="BQ95" s="6">
        <f>ROUND((BM95-BO95),5)</f>
        <v>-575.55999999999995</v>
      </c>
      <c r="BR95" s="7"/>
      <c r="BS95" s="39">
        <f>ROUND(IF(BO95=0, IF(BM95=0, 0, 1), BM95/BO95),5)</f>
        <v>3.1040000000000002E-2</v>
      </c>
      <c r="BT95" s="7"/>
      <c r="BU95" s="6">
        <v>520.34</v>
      </c>
      <c r="BV95" s="7"/>
      <c r="BW95" s="6">
        <v>594</v>
      </c>
      <c r="BX95" s="7"/>
      <c r="BY95" s="6">
        <f>ROUND((BU95-BW95),5)</f>
        <v>-73.66</v>
      </c>
      <c r="BZ95" s="7"/>
      <c r="CA95" s="39">
        <f>ROUND(IF(BW95=0, IF(BU95=0, 0, 1), BU95/BW95),5)</f>
        <v>0.87599000000000005</v>
      </c>
      <c r="CB95" s="7"/>
      <c r="CC95" s="6">
        <v>255.46</v>
      </c>
      <c r="CD95" s="7"/>
      <c r="CE95" s="6">
        <v>594</v>
      </c>
      <c r="CF95" s="7"/>
      <c r="CG95" s="6">
        <f>ROUND((CC95-CE95),5)</f>
        <v>-338.54</v>
      </c>
      <c r="CH95" s="7"/>
      <c r="CI95" s="39">
        <f>ROUND(IF(CE95=0, IF(CC95=0, 0, 1), CC95/CE95),5)</f>
        <v>0.43007000000000001</v>
      </c>
      <c r="CJ95" s="7"/>
      <c r="CK95" s="6">
        <f>ROUND(I95+Q95+Y95+AG95+AO95+AW95+BE95+BM95+BU95+CC95,5)</f>
        <v>2933.32</v>
      </c>
      <c r="CL95" s="7"/>
      <c r="CM95" s="6">
        <f>ROUND(K95+S95+AA95+AI95+AQ95+AY95+BG95+BO95+BW95+CE95,5)</f>
        <v>5940</v>
      </c>
      <c r="CN95" s="7"/>
      <c r="CO95" s="6">
        <f>ROUND((CK95-CM95),5)</f>
        <v>-3006.68</v>
      </c>
      <c r="CP95" s="7"/>
      <c r="CQ95" s="39">
        <f>ROUND(IF(CM95=0, IF(CK95=0, 0, 1), CK95/CM95),5)</f>
        <v>0.49381999999999998</v>
      </c>
      <c r="CR95" s="8"/>
    </row>
    <row r="96" spans="1:96" ht="18" x14ac:dyDescent="0.35">
      <c r="A96" s="5"/>
      <c r="B96" s="5"/>
      <c r="C96" s="5"/>
      <c r="D96" s="5"/>
      <c r="E96" s="5"/>
      <c r="F96" s="5" t="s">
        <v>243</v>
      </c>
      <c r="G96" s="5"/>
      <c r="H96" s="5"/>
      <c r="I96" s="6"/>
      <c r="J96" s="7"/>
      <c r="K96" s="6"/>
      <c r="L96" s="7"/>
      <c r="M96" s="6"/>
      <c r="N96" s="7"/>
      <c r="O96" s="39"/>
      <c r="P96" s="7"/>
      <c r="Q96" s="6"/>
      <c r="R96" s="7"/>
      <c r="S96" s="6"/>
      <c r="T96" s="7"/>
      <c r="U96" s="6"/>
      <c r="V96" s="7"/>
      <c r="W96" s="39"/>
      <c r="X96" s="7"/>
      <c r="Y96" s="6"/>
      <c r="Z96" s="7"/>
      <c r="AA96" s="6"/>
      <c r="AB96" s="7"/>
      <c r="AC96" s="6"/>
      <c r="AD96" s="7"/>
      <c r="AE96" s="39"/>
      <c r="AF96" s="7"/>
      <c r="AG96" s="6"/>
      <c r="AH96" s="7"/>
      <c r="AI96" s="6"/>
      <c r="AJ96" s="7"/>
      <c r="AK96" s="6"/>
      <c r="AL96" s="7"/>
      <c r="AM96" s="39"/>
      <c r="AN96" s="7"/>
      <c r="AO96" s="6"/>
      <c r="AP96" s="7"/>
      <c r="AQ96" s="6"/>
      <c r="AR96" s="7"/>
      <c r="AS96" s="6"/>
      <c r="AT96" s="7"/>
      <c r="AU96" s="39"/>
      <c r="AV96" s="7"/>
      <c r="AW96" s="6"/>
      <c r="AX96" s="7"/>
      <c r="AY96" s="6"/>
      <c r="AZ96" s="7"/>
      <c r="BA96" s="6"/>
      <c r="BB96" s="7"/>
      <c r="BC96" s="39"/>
      <c r="BD96" s="7"/>
      <c r="BE96" s="6"/>
      <c r="BF96" s="7"/>
      <c r="BG96" s="6"/>
      <c r="BH96" s="7"/>
      <c r="BI96" s="6"/>
      <c r="BJ96" s="7"/>
      <c r="BK96" s="39"/>
      <c r="BL96" s="7"/>
      <c r="BM96" s="6"/>
      <c r="BN96" s="7"/>
      <c r="BO96" s="6"/>
      <c r="BP96" s="7"/>
      <c r="BQ96" s="6"/>
      <c r="BR96" s="7"/>
      <c r="BS96" s="39"/>
      <c r="BT96" s="7"/>
      <c r="BU96" s="6"/>
      <c r="BV96" s="7"/>
      <c r="BW96" s="6"/>
      <c r="BX96" s="7"/>
      <c r="BY96" s="6"/>
      <c r="BZ96" s="7"/>
      <c r="CA96" s="39"/>
      <c r="CB96" s="7"/>
      <c r="CC96" s="6"/>
      <c r="CD96" s="7"/>
      <c r="CE96" s="6"/>
      <c r="CF96" s="7"/>
      <c r="CG96" s="6"/>
      <c r="CH96" s="7"/>
      <c r="CI96" s="39"/>
      <c r="CJ96" s="7"/>
      <c r="CK96" s="6"/>
      <c r="CL96" s="7"/>
      <c r="CM96" s="6"/>
      <c r="CN96" s="7"/>
      <c r="CO96" s="6"/>
      <c r="CP96" s="7"/>
      <c r="CQ96" s="39"/>
      <c r="CR96" s="8"/>
    </row>
    <row r="97" spans="1:96" ht="18" x14ac:dyDescent="0.35">
      <c r="A97" s="5"/>
      <c r="B97" s="5"/>
      <c r="C97" s="5"/>
      <c r="D97" s="5"/>
      <c r="E97" s="5"/>
      <c r="F97" s="5"/>
      <c r="G97" s="5" t="s">
        <v>244</v>
      </c>
      <c r="H97" s="5"/>
      <c r="I97" s="6">
        <v>0</v>
      </c>
      <c r="J97" s="7"/>
      <c r="K97" s="6">
        <v>417</v>
      </c>
      <c r="L97" s="7"/>
      <c r="M97" s="6">
        <f>ROUND((I97-K97),5)</f>
        <v>-417</v>
      </c>
      <c r="N97" s="7"/>
      <c r="O97" s="39">
        <f>ROUND(IF(K97=0, IF(I97=0, 0, 1), I97/K97),5)</f>
        <v>0</v>
      </c>
      <c r="P97" s="7"/>
      <c r="Q97" s="6">
        <v>126.28</v>
      </c>
      <c r="R97" s="7"/>
      <c r="S97" s="6">
        <v>417</v>
      </c>
      <c r="T97" s="7"/>
      <c r="U97" s="6">
        <f>ROUND((Q97-S97),5)</f>
        <v>-290.72000000000003</v>
      </c>
      <c r="V97" s="7"/>
      <c r="W97" s="39">
        <f>ROUND(IF(S97=0, IF(Q97=0, 0, 1), Q97/S97),5)</f>
        <v>0.30282999999999999</v>
      </c>
      <c r="X97" s="7"/>
      <c r="Y97" s="6">
        <v>-89.34</v>
      </c>
      <c r="Z97" s="7"/>
      <c r="AA97" s="6">
        <v>417</v>
      </c>
      <c r="AB97" s="7"/>
      <c r="AC97" s="6">
        <f>ROUND((Y97-AA97),5)</f>
        <v>-506.34</v>
      </c>
      <c r="AD97" s="7"/>
      <c r="AE97" s="39">
        <f>ROUND(IF(AA97=0, IF(Y97=0, 0, 1), Y97/AA97),5)</f>
        <v>-0.21424000000000001</v>
      </c>
      <c r="AF97" s="7"/>
      <c r="AG97" s="6">
        <v>7.27</v>
      </c>
      <c r="AH97" s="7"/>
      <c r="AI97" s="6">
        <v>417</v>
      </c>
      <c r="AJ97" s="7"/>
      <c r="AK97" s="6">
        <f>ROUND((AG97-AI97),5)</f>
        <v>-409.73</v>
      </c>
      <c r="AL97" s="7"/>
      <c r="AM97" s="39">
        <f>ROUND(IF(AI97=0, IF(AG97=0, 0, 1), AG97/AI97),5)</f>
        <v>1.7430000000000001E-2</v>
      </c>
      <c r="AN97" s="7"/>
      <c r="AO97" s="6">
        <v>291.43</v>
      </c>
      <c r="AP97" s="7"/>
      <c r="AQ97" s="6">
        <v>417</v>
      </c>
      <c r="AR97" s="7"/>
      <c r="AS97" s="6">
        <f>ROUND((AO97-AQ97),5)</f>
        <v>-125.57</v>
      </c>
      <c r="AT97" s="7"/>
      <c r="AU97" s="39">
        <f>ROUND(IF(AQ97=0, IF(AO97=0, 0, 1), AO97/AQ97),5)</f>
        <v>0.69886999999999999</v>
      </c>
      <c r="AV97" s="7"/>
      <c r="AW97" s="6">
        <v>90</v>
      </c>
      <c r="AX97" s="7"/>
      <c r="AY97" s="6">
        <v>417</v>
      </c>
      <c r="AZ97" s="7"/>
      <c r="BA97" s="6">
        <f>ROUND((AW97-AY97),5)</f>
        <v>-327</v>
      </c>
      <c r="BB97" s="7"/>
      <c r="BC97" s="39">
        <f>ROUND(IF(AY97=0, IF(AW97=0, 0, 1), AW97/AY97),5)</f>
        <v>0.21582999999999999</v>
      </c>
      <c r="BD97" s="7"/>
      <c r="BE97" s="6">
        <v>0</v>
      </c>
      <c r="BF97" s="7"/>
      <c r="BG97" s="6">
        <v>417</v>
      </c>
      <c r="BH97" s="7"/>
      <c r="BI97" s="6">
        <f>ROUND((BE97-BG97),5)</f>
        <v>-417</v>
      </c>
      <c r="BJ97" s="7"/>
      <c r="BK97" s="39">
        <f>ROUND(IF(BG97=0, IF(BE97=0, 0, 1), BE97/BG97),5)</f>
        <v>0</v>
      </c>
      <c r="BL97" s="7"/>
      <c r="BM97" s="6">
        <v>1025</v>
      </c>
      <c r="BN97" s="7"/>
      <c r="BO97" s="6">
        <v>417</v>
      </c>
      <c r="BP97" s="7"/>
      <c r="BQ97" s="6">
        <f>ROUND((BM97-BO97),5)</f>
        <v>608</v>
      </c>
      <c r="BR97" s="7"/>
      <c r="BS97" s="39">
        <f>ROUND(IF(BO97=0, IF(BM97=0, 0, 1), BM97/BO97),5)</f>
        <v>2.4580299999999999</v>
      </c>
      <c r="BT97" s="7"/>
      <c r="BU97" s="6">
        <v>-983.76</v>
      </c>
      <c r="BV97" s="7"/>
      <c r="BW97" s="6">
        <v>416</v>
      </c>
      <c r="BX97" s="7"/>
      <c r="BY97" s="6">
        <f>ROUND((BU97-BW97),5)</f>
        <v>-1399.76</v>
      </c>
      <c r="BZ97" s="7"/>
      <c r="CA97" s="39">
        <f>ROUND(IF(BW97=0, IF(BU97=0, 0, 1), BU97/BW97),5)</f>
        <v>-2.3648099999999999</v>
      </c>
      <c r="CB97" s="7"/>
      <c r="CC97" s="6">
        <v>0</v>
      </c>
      <c r="CD97" s="7"/>
      <c r="CE97" s="6">
        <v>416</v>
      </c>
      <c r="CF97" s="7"/>
      <c r="CG97" s="6">
        <f>ROUND((CC97-CE97),5)</f>
        <v>-416</v>
      </c>
      <c r="CH97" s="7"/>
      <c r="CI97" s="39">
        <f>ROUND(IF(CE97=0, IF(CC97=0, 0, 1), CC97/CE97),5)</f>
        <v>0</v>
      </c>
      <c r="CJ97" s="7"/>
      <c r="CK97" s="6">
        <f t="shared" ref="CK97:CK110" si="90">ROUND(I97+Q97+Y97+AG97+AO97+AW97+BE97+BM97+BU97+CC97,5)</f>
        <v>466.88</v>
      </c>
      <c r="CL97" s="7"/>
      <c r="CM97" s="6">
        <f>ROUND(K97+S97+AA97+AI97+AQ97+AY97+BG97+BO97+BW97+CE97,5)</f>
        <v>4168</v>
      </c>
      <c r="CN97" s="7"/>
      <c r="CO97" s="6">
        <f>ROUND((CK97-CM97),5)</f>
        <v>-3701.12</v>
      </c>
      <c r="CP97" s="7"/>
      <c r="CQ97" s="39">
        <f>ROUND(IF(CM97=0, IF(CK97=0, 0, 1), CK97/CM97),5)</f>
        <v>0.11201999999999999</v>
      </c>
      <c r="CR97" s="8"/>
    </row>
    <row r="98" spans="1:96" ht="18" x14ac:dyDescent="0.35">
      <c r="A98" s="5"/>
      <c r="B98" s="5"/>
      <c r="C98" s="5"/>
      <c r="D98" s="5"/>
      <c r="E98" s="5"/>
      <c r="F98" s="5"/>
      <c r="G98" s="5" t="s">
        <v>245</v>
      </c>
      <c r="H98" s="5"/>
      <c r="I98" s="6">
        <v>150</v>
      </c>
      <c r="J98" s="7"/>
      <c r="K98" s="6"/>
      <c r="L98" s="7"/>
      <c r="M98" s="6"/>
      <c r="N98" s="7"/>
      <c r="O98" s="39"/>
      <c r="P98" s="7"/>
      <c r="Q98" s="6">
        <v>0</v>
      </c>
      <c r="R98" s="7"/>
      <c r="S98" s="6"/>
      <c r="T98" s="7"/>
      <c r="U98" s="6"/>
      <c r="V98" s="7"/>
      <c r="W98" s="39"/>
      <c r="X98" s="7"/>
      <c r="Y98" s="6">
        <v>31.5</v>
      </c>
      <c r="Z98" s="7"/>
      <c r="AA98" s="6"/>
      <c r="AB98" s="7"/>
      <c r="AC98" s="6"/>
      <c r="AD98" s="7"/>
      <c r="AE98" s="39"/>
      <c r="AF98" s="7"/>
      <c r="AG98" s="6">
        <v>202.69</v>
      </c>
      <c r="AH98" s="7"/>
      <c r="AI98" s="6"/>
      <c r="AJ98" s="7"/>
      <c r="AK98" s="6"/>
      <c r="AL98" s="7"/>
      <c r="AM98" s="39"/>
      <c r="AN98" s="7"/>
      <c r="AO98" s="6">
        <v>58.64</v>
      </c>
      <c r="AP98" s="7"/>
      <c r="AQ98" s="6"/>
      <c r="AR98" s="7"/>
      <c r="AS98" s="6"/>
      <c r="AT98" s="7"/>
      <c r="AU98" s="39"/>
      <c r="AV98" s="7"/>
      <c r="AW98" s="6">
        <v>97.86</v>
      </c>
      <c r="AX98" s="7"/>
      <c r="AY98" s="6"/>
      <c r="AZ98" s="7"/>
      <c r="BA98" s="6"/>
      <c r="BB98" s="7"/>
      <c r="BC98" s="39"/>
      <c r="BD98" s="7"/>
      <c r="BE98" s="6">
        <v>132.13</v>
      </c>
      <c r="BF98" s="7"/>
      <c r="BG98" s="6"/>
      <c r="BH98" s="7"/>
      <c r="BI98" s="6"/>
      <c r="BJ98" s="7"/>
      <c r="BK98" s="39"/>
      <c r="BL98" s="7"/>
      <c r="BM98" s="6">
        <v>312.62</v>
      </c>
      <c r="BN98" s="7"/>
      <c r="BO98" s="6"/>
      <c r="BP98" s="7"/>
      <c r="BQ98" s="6"/>
      <c r="BR98" s="7"/>
      <c r="BS98" s="39"/>
      <c r="BT98" s="7"/>
      <c r="BU98" s="6">
        <v>16.21</v>
      </c>
      <c r="BV98" s="7"/>
      <c r="BW98" s="6"/>
      <c r="BX98" s="7"/>
      <c r="BY98" s="6"/>
      <c r="BZ98" s="7"/>
      <c r="CA98" s="39"/>
      <c r="CB98" s="7"/>
      <c r="CC98" s="6">
        <v>872.61</v>
      </c>
      <c r="CD98" s="7"/>
      <c r="CE98" s="6"/>
      <c r="CF98" s="7"/>
      <c r="CG98" s="6"/>
      <c r="CH98" s="7"/>
      <c r="CI98" s="39"/>
      <c r="CJ98" s="7"/>
      <c r="CK98" s="6">
        <f t="shared" si="90"/>
        <v>1874.26</v>
      </c>
      <c r="CL98" s="7"/>
      <c r="CM98" s="6"/>
      <c r="CN98" s="7"/>
      <c r="CO98" s="6"/>
      <c r="CP98" s="7"/>
      <c r="CQ98" s="39"/>
      <c r="CR98" s="8"/>
    </row>
    <row r="99" spans="1:96" ht="18" x14ac:dyDescent="0.35">
      <c r="A99" s="5"/>
      <c r="B99" s="5"/>
      <c r="C99" s="5"/>
      <c r="D99" s="5"/>
      <c r="E99" s="5"/>
      <c r="F99" s="5"/>
      <c r="G99" s="5" t="s">
        <v>246</v>
      </c>
      <c r="H99" s="5"/>
      <c r="I99" s="6">
        <v>0</v>
      </c>
      <c r="J99" s="7"/>
      <c r="K99" s="6">
        <v>0</v>
      </c>
      <c r="L99" s="7"/>
      <c r="M99" s="6">
        <f>ROUND((I99-K99),5)</f>
        <v>0</v>
      </c>
      <c r="N99" s="7"/>
      <c r="O99" s="39">
        <f>ROUND(IF(K99=0, IF(I99=0, 0, 1), I99/K99),5)</f>
        <v>0</v>
      </c>
      <c r="P99" s="7"/>
      <c r="Q99" s="6">
        <v>1807.84</v>
      </c>
      <c r="R99" s="7"/>
      <c r="S99" s="6">
        <v>0</v>
      </c>
      <c r="T99" s="7"/>
      <c r="U99" s="6">
        <f>ROUND((Q99-S99),5)</f>
        <v>1807.84</v>
      </c>
      <c r="V99" s="7"/>
      <c r="W99" s="39">
        <f>ROUND(IF(S99=0, IF(Q99=0, 0, 1), Q99/S99),5)</f>
        <v>1</v>
      </c>
      <c r="X99" s="7"/>
      <c r="Y99" s="6">
        <v>64100.06</v>
      </c>
      <c r="Z99" s="7"/>
      <c r="AA99" s="6">
        <v>0</v>
      </c>
      <c r="AB99" s="7"/>
      <c r="AC99" s="6">
        <f>ROUND((Y99-AA99),5)</f>
        <v>64100.06</v>
      </c>
      <c r="AD99" s="7"/>
      <c r="AE99" s="39">
        <f>ROUND(IF(AA99=0, IF(Y99=0, 0, 1), Y99/AA99),5)</f>
        <v>1</v>
      </c>
      <c r="AF99" s="7"/>
      <c r="AG99" s="6">
        <v>0</v>
      </c>
      <c r="AH99" s="7"/>
      <c r="AI99" s="6">
        <v>0</v>
      </c>
      <c r="AJ99" s="7"/>
      <c r="AK99" s="6">
        <f>ROUND((AG99-AI99),5)</f>
        <v>0</v>
      </c>
      <c r="AL99" s="7"/>
      <c r="AM99" s="39">
        <f>ROUND(IF(AI99=0, IF(AG99=0, 0, 1), AG99/AI99),5)</f>
        <v>0</v>
      </c>
      <c r="AN99" s="7"/>
      <c r="AO99" s="6">
        <v>0</v>
      </c>
      <c r="AP99" s="7"/>
      <c r="AQ99" s="6">
        <v>0</v>
      </c>
      <c r="AR99" s="7"/>
      <c r="AS99" s="6">
        <f>ROUND((AO99-AQ99),5)</f>
        <v>0</v>
      </c>
      <c r="AT99" s="7"/>
      <c r="AU99" s="39">
        <f>ROUND(IF(AQ99=0, IF(AO99=0, 0, 1), AO99/AQ99),5)</f>
        <v>0</v>
      </c>
      <c r="AV99" s="7"/>
      <c r="AW99" s="6">
        <v>0</v>
      </c>
      <c r="AX99" s="7"/>
      <c r="AY99" s="6">
        <v>0</v>
      </c>
      <c r="AZ99" s="7"/>
      <c r="BA99" s="6">
        <f>ROUND((AW99-AY99),5)</f>
        <v>0</v>
      </c>
      <c r="BB99" s="7"/>
      <c r="BC99" s="39">
        <f>ROUND(IF(AY99=0, IF(AW99=0, 0, 1), AW99/AY99),5)</f>
        <v>0</v>
      </c>
      <c r="BD99" s="7"/>
      <c r="BE99" s="6">
        <v>0</v>
      </c>
      <c r="BF99" s="7"/>
      <c r="BG99" s="6"/>
      <c r="BH99" s="7"/>
      <c r="BI99" s="6"/>
      <c r="BJ99" s="7"/>
      <c r="BK99" s="39"/>
      <c r="BL99" s="7"/>
      <c r="BM99" s="6">
        <v>0</v>
      </c>
      <c r="BN99" s="7"/>
      <c r="BO99" s="6"/>
      <c r="BP99" s="7"/>
      <c r="BQ99" s="6"/>
      <c r="BR99" s="7"/>
      <c r="BS99" s="39"/>
      <c r="BT99" s="7"/>
      <c r="BU99" s="6">
        <v>0</v>
      </c>
      <c r="BV99" s="7"/>
      <c r="BW99" s="6"/>
      <c r="BX99" s="7"/>
      <c r="BY99" s="6"/>
      <c r="BZ99" s="7"/>
      <c r="CA99" s="39"/>
      <c r="CB99" s="7"/>
      <c r="CC99" s="6">
        <v>0</v>
      </c>
      <c r="CD99" s="7"/>
      <c r="CE99" s="6"/>
      <c r="CF99" s="7"/>
      <c r="CG99" s="6"/>
      <c r="CH99" s="7"/>
      <c r="CI99" s="39"/>
      <c r="CJ99" s="7"/>
      <c r="CK99" s="6">
        <f t="shared" si="90"/>
        <v>65907.899999999994</v>
      </c>
      <c r="CL99" s="7"/>
      <c r="CM99" s="6">
        <f>ROUND(K99+S99+AA99+AI99+AQ99+AY99+BG99+BO99+BW99+CE99,5)</f>
        <v>0</v>
      </c>
      <c r="CN99" s="7"/>
      <c r="CO99" s="6">
        <f>ROUND((CK99-CM99),5)</f>
        <v>65907.899999999994</v>
      </c>
      <c r="CP99" s="7"/>
      <c r="CQ99" s="39">
        <f>ROUND(IF(CM99=0, IF(CK99=0, 0, 1), CK99/CM99),5)</f>
        <v>1</v>
      </c>
      <c r="CR99" s="8"/>
    </row>
    <row r="100" spans="1:96" ht="18.600000000000001" thickBot="1" x14ac:dyDescent="0.4">
      <c r="A100" s="5"/>
      <c r="B100" s="5"/>
      <c r="C100" s="5"/>
      <c r="D100" s="5"/>
      <c r="E100" s="5"/>
      <c r="F100" s="5"/>
      <c r="G100" s="5" t="s">
        <v>247</v>
      </c>
      <c r="H100" s="5"/>
      <c r="I100" s="9">
        <v>2559.1999999999998</v>
      </c>
      <c r="J100" s="7"/>
      <c r="K100" s="9">
        <v>4392</v>
      </c>
      <c r="L100" s="7"/>
      <c r="M100" s="9">
        <f>ROUND((I100-K100),5)</f>
        <v>-1832.8</v>
      </c>
      <c r="N100" s="7"/>
      <c r="O100" s="40">
        <f>ROUND(IF(K100=0, IF(I100=0, 0, 1), I100/K100),5)</f>
        <v>0.5827</v>
      </c>
      <c r="P100" s="7"/>
      <c r="Q100" s="9">
        <v>3202.97</v>
      </c>
      <c r="R100" s="7"/>
      <c r="S100" s="9">
        <v>4392</v>
      </c>
      <c r="T100" s="7"/>
      <c r="U100" s="9">
        <f>ROUND((Q100-S100),5)</f>
        <v>-1189.03</v>
      </c>
      <c r="V100" s="7"/>
      <c r="W100" s="40">
        <f>ROUND(IF(S100=0, IF(Q100=0, 0, 1), Q100/S100),5)</f>
        <v>0.72926999999999997</v>
      </c>
      <c r="X100" s="7"/>
      <c r="Y100" s="9">
        <v>25476.43</v>
      </c>
      <c r="Z100" s="7"/>
      <c r="AA100" s="9">
        <v>4392</v>
      </c>
      <c r="AB100" s="7"/>
      <c r="AC100" s="9">
        <f>ROUND((Y100-AA100),5)</f>
        <v>21084.43</v>
      </c>
      <c r="AD100" s="7"/>
      <c r="AE100" s="40">
        <f>ROUND(IF(AA100=0, IF(Y100=0, 0, 1), Y100/AA100),5)</f>
        <v>5.8006399999999996</v>
      </c>
      <c r="AF100" s="7"/>
      <c r="AG100" s="9">
        <v>2065.2600000000002</v>
      </c>
      <c r="AH100" s="7"/>
      <c r="AI100" s="9">
        <v>4392</v>
      </c>
      <c r="AJ100" s="7"/>
      <c r="AK100" s="9">
        <f>ROUND((AG100-AI100),5)</f>
        <v>-2326.7399999999998</v>
      </c>
      <c r="AL100" s="7"/>
      <c r="AM100" s="40">
        <f>ROUND(IF(AI100=0, IF(AG100=0, 0, 1), AG100/AI100),5)</f>
        <v>0.47022999999999998</v>
      </c>
      <c r="AN100" s="7"/>
      <c r="AO100" s="9">
        <v>1536.93</v>
      </c>
      <c r="AP100" s="7"/>
      <c r="AQ100" s="9">
        <v>4392</v>
      </c>
      <c r="AR100" s="7"/>
      <c r="AS100" s="9">
        <f>ROUND((AO100-AQ100),5)</f>
        <v>-2855.07</v>
      </c>
      <c r="AT100" s="7"/>
      <c r="AU100" s="40">
        <f>ROUND(IF(AQ100=0, IF(AO100=0, 0, 1), AO100/AQ100),5)</f>
        <v>0.34993999999999997</v>
      </c>
      <c r="AV100" s="7"/>
      <c r="AW100" s="9">
        <v>4955.93</v>
      </c>
      <c r="AX100" s="7"/>
      <c r="AY100" s="9">
        <v>4392</v>
      </c>
      <c r="AZ100" s="7"/>
      <c r="BA100" s="9">
        <f>ROUND((AW100-AY100),5)</f>
        <v>563.92999999999995</v>
      </c>
      <c r="BB100" s="7"/>
      <c r="BC100" s="40">
        <f>ROUND(IF(AY100=0, IF(AW100=0, 0, 1), AW100/AY100),5)</f>
        <v>1.1284000000000001</v>
      </c>
      <c r="BD100" s="7"/>
      <c r="BE100" s="9">
        <v>12353.74</v>
      </c>
      <c r="BF100" s="7"/>
      <c r="BG100" s="9">
        <v>4392</v>
      </c>
      <c r="BH100" s="7"/>
      <c r="BI100" s="9">
        <f>ROUND((BE100-BG100),5)</f>
        <v>7961.74</v>
      </c>
      <c r="BJ100" s="7"/>
      <c r="BK100" s="40">
        <f>ROUND(IF(BG100=0, IF(BE100=0, 0, 1), BE100/BG100),5)</f>
        <v>2.8127800000000001</v>
      </c>
      <c r="BL100" s="7"/>
      <c r="BM100" s="9">
        <v>5631.44</v>
      </c>
      <c r="BN100" s="7"/>
      <c r="BO100" s="9">
        <v>4392</v>
      </c>
      <c r="BP100" s="7"/>
      <c r="BQ100" s="9">
        <f>ROUND((BM100-BO100),5)</f>
        <v>1239.44</v>
      </c>
      <c r="BR100" s="7"/>
      <c r="BS100" s="40">
        <f>ROUND(IF(BO100=0, IF(BM100=0, 0, 1), BM100/BO100),5)</f>
        <v>1.2822</v>
      </c>
      <c r="BT100" s="7"/>
      <c r="BU100" s="9">
        <v>4305.8</v>
      </c>
      <c r="BV100" s="7"/>
      <c r="BW100" s="9">
        <v>4392</v>
      </c>
      <c r="BX100" s="7"/>
      <c r="BY100" s="9">
        <f>ROUND((BU100-BW100),5)</f>
        <v>-86.2</v>
      </c>
      <c r="BZ100" s="7"/>
      <c r="CA100" s="40">
        <f>ROUND(IF(BW100=0, IF(BU100=0, 0, 1), BU100/BW100),5)</f>
        <v>0.98036999999999996</v>
      </c>
      <c r="CB100" s="7"/>
      <c r="CC100" s="9">
        <v>2356.7399999999998</v>
      </c>
      <c r="CD100" s="7"/>
      <c r="CE100" s="9">
        <v>4392</v>
      </c>
      <c r="CF100" s="7"/>
      <c r="CG100" s="9">
        <f>ROUND((CC100-CE100),5)</f>
        <v>-2035.26</v>
      </c>
      <c r="CH100" s="7"/>
      <c r="CI100" s="40">
        <f>ROUND(IF(CE100=0, IF(CC100=0, 0, 1), CC100/CE100),5)</f>
        <v>0.53659999999999997</v>
      </c>
      <c r="CJ100" s="7"/>
      <c r="CK100" s="9">
        <f t="shared" si="90"/>
        <v>64444.44</v>
      </c>
      <c r="CL100" s="7"/>
      <c r="CM100" s="9">
        <f>ROUND(K100+S100+AA100+AI100+AQ100+AY100+BG100+BO100+BW100+CE100,5)</f>
        <v>43920</v>
      </c>
      <c r="CN100" s="7"/>
      <c r="CO100" s="9">
        <f>ROUND((CK100-CM100),5)</f>
        <v>20524.439999999999</v>
      </c>
      <c r="CP100" s="7"/>
      <c r="CQ100" s="40">
        <f>ROUND(IF(CM100=0, IF(CK100=0, 0, 1), CK100/CM100),5)</f>
        <v>1.4673099999999999</v>
      </c>
      <c r="CR100" s="8"/>
    </row>
    <row r="101" spans="1:96" ht="18" x14ac:dyDescent="0.35">
      <c r="A101" s="5"/>
      <c r="B101" s="5"/>
      <c r="C101" s="5"/>
      <c r="D101" s="5"/>
      <c r="E101" s="5"/>
      <c r="F101" s="5" t="s">
        <v>248</v>
      </c>
      <c r="G101" s="5"/>
      <c r="H101" s="5"/>
      <c r="I101" s="6">
        <f>ROUND(SUM(I96:I100),5)</f>
        <v>2709.2</v>
      </c>
      <c r="J101" s="7"/>
      <c r="K101" s="6">
        <f>ROUND(SUM(K96:K100),5)</f>
        <v>4809</v>
      </c>
      <c r="L101" s="7"/>
      <c r="M101" s="6">
        <f>ROUND((I101-K101),5)</f>
        <v>-2099.8000000000002</v>
      </c>
      <c r="N101" s="7"/>
      <c r="O101" s="39">
        <f>ROUND(IF(K101=0, IF(I101=0, 0, 1), I101/K101),5)</f>
        <v>0.56335999999999997</v>
      </c>
      <c r="P101" s="7"/>
      <c r="Q101" s="6">
        <f>ROUND(SUM(Q96:Q100),5)</f>
        <v>5137.09</v>
      </c>
      <c r="R101" s="7"/>
      <c r="S101" s="6">
        <f>ROUND(SUM(S96:S100),5)</f>
        <v>4809</v>
      </c>
      <c r="T101" s="7"/>
      <c r="U101" s="6">
        <f>ROUND((Q101-S101),5)</f>
        <v>328.09</v>
      </c>
      <c r="V101" s="7"/>
      <c r="W101" s="39">
        <f>ROUND(IF(S101=0, IF(Q101=0, 0, 1), Q101/S101),5)</f>
        <v>1.0682199999999999</v>
      </c>
      <c r="X101" s="7"/>
      <c r="Y101" s="6">
        <f>ROUND(SUM(Y96:Y100),5)</f>
        <v>89518.65</v>
      </c>
      <c r="Z101" s="7"/>
      <c r="AA101" s="6">
        <f>ROUND(SUM(AA96:AA100),5)</f>
        <v>4809</v>
      </c>
      <c r="AB101" s="7"/>
      <c r="AC101" s="6">
        <f>ROUND((Y101-AA101),5)</f>
        <v>84709.65</v>
      </c>
      <c r="AD101" s="7"/>
      <c r="AE101" s="39">
        <f>ROUND(IF(AA101=0, IF(Y101=0, 0, 1), Y101/AA101),5)</f>
        <v>18.614820000000002</v>
      </c>
      <c r="AF101" s="7"/>
      <c r="AG101" s="6">
        <f>ROUND(SUM(AG96:AG100),5)</f>
        <v>2275.2199999999998</v>
      </c>
      <c r="AH101" s="7"/>
      <c r="AI101" s="6">
        <f>ROUND(SUM(AI96:AI100),5)</f>
        <v>4809</v>
      </c>
      <c r="AJ101" s="7"/>
      <c r="AK101" s="6">
        <f>ROUND((AG101-AI101),5)</f>
        <v>-2533.7800000000002</v>
      </c>
      <c r="AL101" s="7"/>
      <c r="AM101" s="39">
        <f>ROUND(IF(AI101=0, IF(AG101=0, 0, 1), AG101/AI101),5)</f>
        <v>0.47311999999999999</v>
      </c>
      <c r="AN101" s="7"/>
      <c r="AO101" s="6">
        <f>ROUND(SUM(AO96:AO100),5)</f>
        <v>1887</v>
      </c>
      <c r="AP101" s="7"/>
      <c r="AQ101" s="6">
        <f>ROUND(SUM(AQ96:AQ100),5)</f>
        <v>4809</v>
      </c>
      <c r="AR101" s="7"/>
      <c r="AS101" s="6">
        <f>ROUND((AO101-AQ101),5)</f>
        <v>-2922</v>
      </c>
      <c r="AT101" s="7"/>
      <c r="AU101" s="39">
        <f>ROUND(IF(AQ101=0, IF(AO101=0, 0, 1), AO101/AQ101),5)</f>
        <v>0.39239000000000002</v>
      </c>
      <c r="AV101" s="7"/>
      <c r="AW101" s="6">
        <f>ROUND(SUM(AW96:AW100),5)</f>
        <v>5143.79</v>
      </c>
      <c r="AX101" s="7"/>
      <c r="AY101" s="6">
        <f>ROUND(SUM(AY96:AY100),5)</f>
        <v>4809</v>
      </c>
      <c r="AZ101" s="7"/>
      <c r="BA101" s="6">
        <f>ROUND((AW101-AY101),5)</f>
        <v>334.79</v>
      </c>
      <c r="BB101" s="7"/>
      <c r="BC101" s="39">
        <f>ROUND(IF(AY101=0, IF(AW101=0, 0, 1), AW101/AY101),5)</f>
        <v>1.06962</v>
      </c>
      <c r="BD101" s="7"/>
      <c r="BE101" s="6">
        <f>ROUND(SUM(BE96:BE100),5)</f>
        <v>12485.87</v>
      </c>
      <c r="BF101" s="7"/>
      <c r="BG101" s="6">
        <f>ROUND(SUM(BG96:BG100),5)</f>
        <v>4809</v>
      </c>
      <c r="BH101" s="7"/>
      <c r="BI101" s="6">
        <f>ROUND((BE101-BG101),5)</f>
        <v>7676.87</v>
      </c>
      <c r="BJ101" s="7"/>
      <c r="BK101" s="39">
        <f>ROUND(IF(BG101=0, IF(BE101=0, 0, 1), BE101/BG101),5)</f>
        <v>2.5963500000000002</v>
      </c>
      <c r="BL101" s="7"/>
      <c r="BM101" s="6">
        <f>ROUND(SUM(BM96:BM100),5)</f>
        <v>6969.06</v>
      </c>
      <c r="BN101" s="7"/>
      <c r="BO101" s="6">
        <f>ROUND(SUM(BO96:BO100),5)</f>
        <v>4809</v>
      </c>
      <c r="BP101" s="7"/>
      <c r="BQ101" s="6">
        <f>ROUND((BM101-BO101),5)</f>
        <v>2160.06</v>
      </c>
      <c r="BR101" s="7"/>
      <c r="BS101" s="39">
        <f>ROUND(IF(BO101=0, IF(BM101=0, 0, 1), BM101/BO101),5)</f>
        <v>1.4491700000000001</v>
      </c>
      <c r="BT101" s="7"/>
      <c r="BU101" s="6">
        <f>ROUND(SUM(BU96:BU100),5)</f>
        <v>3338.25</v>
      </c>
      <c r="BV101" s="7"/>
      <c r="BW101" s="6">
        <f>ROUND(SUM(BW96:BW100),5)</f>
        <v>4808</v>
      </c>
      <c r="BX101" s="7"/>
      <c r="BY101" s="6">
        <f>ROUND((BU101-BW101),5)</f>
        <v>-1469.75</v>
      </c>
      <c r="BZ101" s="7"/>
      <c r="CA101" s="39">
        <f>ROUND(IF(BW101=0, IF(BU101=0, 0, 1), BU101/BW101),5)</f>
        <v>0.69430999999999998</v>
      </c>
      <c r="CB101" s="7"/>
      <c r="CC101" s="6">
        <f>ROUND(SUM(CC96:CC100),5)</f>
        <v>3229.35</v>
      </c>
      <c r="CD101" s="7"/>
      <c r="CE101" s="6">
        <f>ROUND(SUM(CE96:CE100),5)</f>
        <v>4808</v>
      </c>
      <c r="CF101" s="7"/>
      <c r="CG101" s="6">
        <f>ROUND((CC101-CE101),5)</f>
        <v>-1578.65</v>
      </c>
      <c r="CH101" s="7"/>
      <c r="CI101" s="39">
        <f>ROUND(IF(CE101=0, IF(CC101=0, 0, 1), CC101/CE101),5)</f>
        <v>0.67166000000000003</v>
      </c>
      <c r="CJ101" s="7"/>
      <c r="CK101" s="6">
        <f t="shared" si="90"/>
        <v>132693.48000000001</v>
      </c>
      <c r="CL101" s="7"/>
      <c r="CM101" s="6">
        <f>ROUND(K101+S101+AA101+AI101+AQ101+AY101+BG101+BO101+BW101+CE101,5)</f>
        <v>48088</v>
      </c>
      <c r="CN101" s="7"/>
      <c r="CO101" s="6">
        <f>ROUND((CK101-CM101),5)</f>
        <v>84605.48</v>
      </c>
      <c r="CP101" s="7"/>
      <c r="CQ101" s="46">
        <f>ROUND(IF(CM101=0, IF(CK101=0, 0, 1), CK101/CM101),5)</f>
        <v>2.7593899999999998</v>
      </c>
      <c r="CR101" s="8"/>
    </row>
    <row r="102" spans="1:96" ht="18" x14ac:dyDescent="0.35">
      <c r="A102" s="5"/>
      <c r="B102" s="5"/>
      <c r="C102" s="5"/>
      <c r="D102" s="5"/>
      <c r="E102" s="5"/>
      <c r="F102" s="5" t="s">
        <v>249</v>
      </c>
      <c r="G102" s="5"/>
      <c r="H102" s="5"/>
      <c r="I102" s="6">
        <v>0</v>
      </c>
      <c r="J102" s="7"/>
      <c r="K102" s="6"/>
      <c r="L102" s="7"/>
      <c r="M102" s="6"/>
      <c r="N102" s="7"/>
      <c r="O102" s="39"/>
      <c r="P102" s="7"/>
      <c r="Q102" s="6">
        <v>0</v>
      </c>
      <c r="R102" s="7"/>
      <c r="S102" s="6"/>
      <c r="T102" s="7"/>
      <c r="U102" s="6"/>
      <c r="V102" s="7"/>
      <c r="W102" s="39"/>
      <c r="X102" s="7"/>
      <c r="Y102" s="6">
        <v>0</v>
      </c>
      <c r="Z102" s="7"/>
      <c r="AA102" s="6"/>
      <c r="AB102" s="7"/>
      <c r="AC102" s="6"/>
      <c r="AD102" s="7"/>
      <c r="AE102" s="39"/>
      <c r="AF102" s="7"/>
      <c r="AG102" s="6">
        <v>0</v>
      </c>
      <c r="AH102" s="7"/>
      <c r="AI102" s="6"/>
      <c r="AJ102" s="7"/>
      <c r="AK102" s="6"/>
      <c r="AL102" s="7"/>
      <c r="AM102" s="39"/>
      <c r="AN102" s="7"/>
      <c r="AO102" s="6">
        <v>0</v>
      </c>
      <c r="AP102" s="7"/>
      <c r="AQ102" s="6"/>
      <c r="AR102" s="7"/>
      <c r="AS102" s="6"/>
      <c r="AT102" s="7"/>
      <c r="AU102" s="39"/>
      <c r="AV102" s="7"/>
      <c r="AW102" s="6">
        <v>0</v>
      </c>
      <c r="AX102" s="7"/>
      <c r="AY102" s="6"/>
      <c r="AZ102" s="7"/>
      <c r="BA102" s="6"/>
      <c r="BB102" s="7"/>
      <c r="BC102" s="39"/>
      <c r="BD102" s="7"/>
      <c r="BE102" s="6">
        <v>0</v>
      </c>
      <c r="BF102" s="7"/>
      <c r="BG102" s="6"/>
      <c r="BH102" s="7"/>
      <c r="BI102" s="6"/>
      <c r="BJ102" s="7"/>
      <c r="BK102" s="39"/>
      <c r="BL102" s="7"/>
      <c r="BM102" s="6">
        <v>300</v>
      </c>
      <c r="BN102" s="7"/>
      <c r="BO102" s="6"/>
      <c r="BP102" s="7"/>
      <c r="BQ102" s="6"/>
      <c r="BR102" s="7"/>
      <c r="BS102" s="39"/>
      <c r="BT102" s="7"/>
      <c r="BU102" s="6">
        <v>0</v>
      </c>
      <c r="BV102" s="7"/>
      <c r="BW102" s="6"/>
      <c r="BX102" s="7"/>
      <c r="BY102" s="6"/>
      <c r="BZ102" s="7"/>
      <c r="CA102" s="39"/>
      <c r="CB102" s="7"/>
      <c r="CC102" s="6">
        <v>0</v>
      </c>
      <c r="CD102" s="7"/>
      <c r="CE102" s="6"/>
      <c r="CF102" s="7"/>
      <c r="CG102" s="6"/>
      <c r="CH102" s="7"/>
      <c r="CI102" s="39"/>
      <c r="CJ102" s="7"/>
      <c r="CK102" s="6">
        <f t="shared" si="90"/>
        <v>300</v>
      </c>
      <c r="CL102" s="7"/>
      <c r="CM102" s="6"/>
      <c r="CN102" s="7"/>
      <c r="CO102" s="6"/>
      <c r="CP102" s="7"/>
      <c r="CQ102" s="39"/>
      <c r="CR102" s="8"/>
    </row>
    <row r="103" spans="1:96" ht="18" x14ac:dyDescent="0.35">
      <c r="A103" s="5"/>
      <c r="B103" s="5"/>
      <c r="C103" s="5"/>
      <c r="D103" s="5"/>
      <c r="E103" s="5"/>
      <c r="F103" s="5" t="s">
        <v>250</v>
      </c>
      <c r="G103" s="5"/>
      <c r="H103" s="5"/>
      <c r="I103" s="6">
        <v>1054.8499999999999</v>
      </c>
      <c r="J103" s="7"/>
      <c r="K103" s="6">
        <v>1250</v>
      </c>
      <c r="L103" s="7"/>
      <c r="M103" s="6">
        <f t="shared" ref="M103:M110" si="91">ROUND((I103-K103),5)</f>
        <v>-195.15</v>
      </c>
      <c r="N103" s="7"/>
      <c r="O103" s="39">
        <f t="shared" ref="O103:O110" si="92">ROUND(IF(K103=0, IF(I103=0, 0, 1), I103/K103),5)</f>
        <v>0.84387999999999996</v>
      </c>
      <c r="P103" s="7"/>
      <c r="Q103" s="6">
        <v>92.21</v>
      </c>
      <c r="R103" s="7"/>
      <c r="S103" s="6">
        <v>1250</v>
      </c>
      <c r="T103" s="7"/>
      <c r="U103" s="6">
        <f t="shared" ref="U103:U110" si="93">ROUND((Q103-S103),5)</f>
        <v>-1157.79</v>
      </c>
      <c r="V103" s="7"/>
      <c r="W103" s="39">
        <f t="shared" ref="W103:W110" si="94">ROUND(IF(S103=0, IF(Q103=0, 0, 1), Q103/S103),5)</f>
        <v>7.3770000000000002E-2</v>
      </c>
      <c r="X103" s="7"/>
      <c r="Y103" s="6">
        <v>468.79</v>
      </c>
      <c r="Z103" s="7"/>
      <c r="AA103" s="6">
        <v>1250</v>
      </c>
      <c r="AB103" s="7"/>
      <c r="AC103" s="6">
        <f t="shared" ref="AC103:AC110" si="95">ROUND((Y103-AA103),5)</f>
        <v>-781.21</v>
      </c>
      <c r="AD103" s="7"/>
      <c r="AE103" s="39">
        <f t="shared" ref="AE103:AE110" si="96">ROUND(IF(AA103=0, IF(Y103=0, 0, 1), Y103/AA103),5)</f>
        <v>0.37502999999999997</v>
      </c>
      <c r="AF103" s="7"/>
      <c r="AG103" s="6">
        <v>0</v>
      </c>
      <c r="AH103" s="7"/>
      <c r="AI103" s="6">
        <v>1250</v>
      </c>
      <c r="AJ103" s="7"/>
      <c r="AK103" s="6">
        <f t="shared" ref="AK103:AK110" si="97">ROUND((AG103-AI103),5)</f>
        <v>-1250</v>
      </c>
      <c r="AL103" s="7"/>
      <c r="AM103" s="39">
        <f t="shared" ref="AM103:AM110" si="98">ROUND(IF(AI103=0, IF(AG103=0, 0, 1), AG103/AI103),5)</f>
        <v>0</v>
      </c>
      <c r="AN103" s="7"/>
      <c r="AO103" s="6">
        <v>82.08</v>
      </c>
      <c r="AP103" s="7"/>
      <c r="AQ103" s="6">
        <v>1250</v>
      </c>
      <c r="AR103" s="7"/>
      <c r="AS103" s="6">
        <f t="shared" ref="AS103:AS110" si="99">ROUND((AO103-AQ103),5)</f>
        <v>-1167.92</v>
      </c>
      <c r="AT103" s="7"/>
      <c r="AU103" s="39">
        <f t="shared" ref="AU103:AU110" si="100">ROUND(IF(AQ103=0, IF(AO103=0, 0, 1), AO103/AQ103),5)</f>
        <v>6.5659999999999996E-2</v>
      </c>
      <c r="AV103" s="7"/>
      <c r="AW103" s="6">
        <v>346.34</v>
      </c>
      <c r="AX103" s="7"/>
      <c r="AY103" s="6">
        <v>1250</v>
      </c>
      <c r="AZ103" s="7"/>
      <c r="BA103" s="6">
        <f t="shared" ref="BA103:BA110" si="101">ROUND((AW103-AY103),5)</f>
        <v>-903.66</v>
      </c>
      <c r="BB103" s="7"/>
      <c r="BC103" s="39">
        <f t="shared" ref="BC103:BC110" si="102">ROUND(IF(AY103=0, IF(AW103=0, 0, 1), AW103/AY103),5)</f>
        <v>0.27706999999999998</v>
      </c>
      <c r="BD103" s="7"/>
      <c r="BE103" s="6">
        <v>518.86</v>
      </c>
      <c r="BF103" s="7"/>
      <c r="BG103" s="6">
        <v>1250</v>
      </c>
      <c r="BH103" s="7"/>
      <c r="BI103" s="6">
        <f t="shared" ref="BI103:BI110" si="103">ROUND((BE103-BG103),5)</f>
        <v>-731.14</v>
      </c>
      <c r="BJ103" s="7"/>
      <c r="BK103" s="39">
        <f t="shared" ref="BK103:BK110" si="104">ROUND(IF(BG103=0, IF(BE103=0, 0, 1), BE103/BG103),5)</f>
        <v>0.41509000000000001</v>
      </c>
      <c r="BL103" s="7"/>
      <c r="BM103" s="6">
        <v>418.65</v>
      </c>
      <c r="BN103" s="7"/>
      <c r="BO103" s="6">
        <v>1250</v>
      </c>
      <c r="BP103" s="7"/>
      <c r="BQ103" s="6">
        <f t="shared" ref="BQ103:BQ110" si="105">ROUND((BM103-BO103),5)</f>
        <v>-831.35</v>
      </c>
      <c r="BR103" s="7"/>
      <c r="BS103" s="39">
        <f t="shared" ref="BS103:BS110" si="106">ROUND(IF(BO103=0, IF(BM103=0, 0, 1), BM103/BO103),5)</f>
        <v>0.33492</v>
      </c>
      <c r="BT103" s="7"/>
      <c r="BU103" s="6">
        <v>526.71</v>
      </c>
      <c r="BV103" s="7"/>
      <c r="BW103" s="6">
        <v>1250</v>
      </c>
      <c r="BX103" s="7"/>
      <c r="BY103" s="6">
        <f t="shared" ref="BY103:BY110" si="107">ROUND((BU103-BW103),5)</f>
        <v>-723.29</v>
      </c>
      <c r="BZ103" s="7"/>
      <c r="CA103" s="39">
        <f t="shared" ref="CA103:CA110" si="108">ROUND(IF(BW103=0, IF(BU103=0, 0, 1), BU103/BW103),5)</f>
        <v>0.42137000000000002</v>
      </c>
      <c r="CB103" s="7"/>
      <c r="CC103" s="6">
        <v>735.97</v>
      </c>
      <c r="CD103" s="7"/>
      <c r="CE103" s="6">
        <v>1250</v>
      </c>
      <c r="CF103" s="7"/>
      <c r="CG103" s="6">
        <f t="shared" ref="CG103:CG110" si="109">ROUND((CC103-CE103),5)</f>
        <v>-514.03</v>
      </c>
      <c r="CH103" s="7"/>
      <c r="CI103" s="39">
        <f t="shared" ref="CI103:CI110" si="110">ROUND(IF(CE103=0, IF(CC103=0, 0, 1), CC103/CE103),5)</f>
        <v>0.58877999999999997</v>
      </c>
      <c r="CJ103" s="7"/>
      <c r="CK103" s="6">
        <f t="shared" si="90"/>
        <v>4244.46</v>
      </c>
      <c r="CL103" s="7"/>
      <c r="CM103" s="6">
        <f t="shared" ref="CM103:CM110" si="111">ROUND(K103+S103+AA103+AI103+AQ103+AY103+BG103+BO103+BW103+CE103,5)</f>
        <v>12500</v>
      </c>
      <c r="CN103" s="7"/>
      <c r="CO103" s="6">
        <f t="shared" ref="CO103:CO110" si="112">ROUND((CK103-CM103),5)</f>
        <v>-8255.5400000000009</v>
      </c>
      <c r="CP103" s="7"/>
      <c r="CQ103" s="39">
        <f t="shared" ref="CQ103:CQ110" si="113">ROUND(IF(CM103=0, IF(CK103=0, 0, 1), CK103/CM103),5)</f>
        <v>0.33955999999999997</v>
      </c>
      <c r="CR103" s="8"/>
    </row>
    <row r="104" spans="1:96" ht="18" x14ac:dyDescent="0.35">
      <c r="A104" s="5"/>
      <c r="B104" s="5"/>
      <c r="C104" s="5"/>
      <c r="D104" s="5"/>
      <c r="E104" s="5"/>
      <c r="F104" s="5" t="s">
        <v>251</v>
      </c>
      <c r="G104" s="5"/>
      <c r="H104" s="5"/>
      <c r="I104" s="6">
        <v>2351.7800000000002</v>
      </c>
      <c r="J104" s="7"/>
      <c r="K104" s="6">
        <v>1708</v>
      </c>
      <c r="L104" s="7"/>
      <c r="M104" s="6">
        <f t="shared" si="91"/>
        <v>643.78</v>
      </c>
      <c r="N104" s="7"/>
      <c r="O104" s="39">
        <f t="shared" si="92"/>
        <v>1.3769199999999999</v>
      </c>
      <c r="P104" s="7"/>
      <c r="Q104" s="6">
        <v>3407.31</v>
      </c>
      <c r="R104" s="7"/>
      <c r="S104" s="6">
        <v>1708</v>
      </c>
      <c r="T104" s="7"/>
      <c r="U104" s="6">
        <f t="shared" si="93"/>
        <v>1699.31</v>
      </c>
      <c r="V104" s="7"/>
      <c r="W104" s="39">
        <f t="shared" si="94"/>
        <v>1.99491</v>
      </c>
      <c r="X104" s="7"/>
      <c r="Y104" s="6">
        <v>1203.5999999999999</v>
      </c>
      <c r="Z104" s="7"/>
      <c r="AA104" s="6">
        <v>1708</v>
      </c>
      <c r="AB104" s="7"/>
      <c r="AC104" s="6">
        <f t="shared" si="95"/>
        <v>-504.4</v>
      </c>
      <c r="AD104" s="7"/>
      <c r="AE104" s="39">
        <f t="shared" si="96"/>
        <v>0.70467999999999997</v>
      </c>
      <c r="AF104" s="7"/>
      <c r="AG104" s="6">
        <v>4336.91</v>
      </c>
      <c r="AH104" s="7"/>
      <c r="AI104" s="6">
        <v>1708</v>
      </c>
      <c r="AJ104" s="7"/>
      <c r="AK104" s="6">
        <f t="shared" si="97"/>
        <v>2628.91</v>
      </c>
      <c r="AL104" s="7"/>
      <c r="AM104" s="39">
        <f t="shared" si="98"/>
        <v>2.5391699999999999</v>
      </c>
      <c r="AN104" s="7"/>
      <c r="AO104" s="6">
        <v>3230.82</v>
      </c>
      <c r="AP104" s="7"/>
      <c r="AQ104" s="6">
        <v>1708</v>
      </c>
      <c r="AR104" s="7"/>
      <c r="AS104" s="6">
        <f t="shared" si="99"/>
        <v>1522.82</v>
      </c>
      <c r="AT104" s="7"/>
      <c r="AU104" s="39">
        <f t="shared" si="100"/>
        <v>1.89158</v>
      </c>
      <c r="AV104" s="7"/>
      <c r="AW104" s="6">
        <v>2865.3</v>
      </c>
      <c r="AX104" s="7"/>
      <c r="AY104" s="6">
        <v>1708</v>
      </c>
      <c r="AZ104" s="7"/>
      <c r="BA104" s="6">
        <f t="shared" si="101"/>
        <v>1157.3</v>
      </c>
      <c r="BB104" s="7"/>
      <c r="BC104" s="39">
        <f t="shared" si="102"/>
        <v>1.6775800000000001</v>
      </c>
      <c r="BD104" s="7"/>
      <c r="BE104" s="6">
        <v>3292.5</v>
      </c>
      <c r="BF104" s="7"/>
      <c r="BG104" s="6">
        <v>1708</v>
      </c>
      <c r="BH104" s="7"/>
      <c r="BI104" s="6">
        <f t="shared" si="103"/>
        <v>1584.5</v>
      </c>
      <c r="BJ104" s="7"/>
      <c r="BK104" s="39">
        <f t="shared" si="104"/>
        <v>1.9276899999999999</v>
      </c>
      <c r="BL104" s="7"/>
      <c r="BM104" s="6">
        <v>2453.3200000000002</v>
      </c>
      <c r="BN104" s="7"/>
      <c r="BO104" s="6">
        <v>1708</v>
      </c>
      <c r="BP104" s="7"/>
      <c r="BQ104" s="6">
        <f t="shared" si="105"/>
        <v>745.32</v>
      </c>
      <c r="BR104" s="7"/>
      <c r="BS104" s="39">
        <f t="shared" si="106"/>
        <v>1.4363699999999999</v>
      </c>
      <c r="BT104" s="7"/>
      <c r="BU104" s="6">
        <v>2836.2</v>
      </c>
      <c r="BV104" s="7"/>
      <c r="BW104" s="6">
        <v>1709</v>
      </c>
      <c r="BX104" s="7"/>
      <c r="BY104" s="6">
        <f t="shared" si="107"/>
        <v>1127.2</v>
      </c>
      <c r="BZ104" s="7"/>
      <c r="CA104" s="39">
        <f t="shared" si="108"/>
        <v>1.65957</v>
      </c>
      <c r="CB104" s="7"/>
      <c r="CC104" s="6">
        <v>2813.75</v>
      </c>
      <c r="CD104" s="7"/>
      <c r="CE104" s="6">
        <v>1709</v>
      </c>
      <c r="CF104" s="7"/>
      <c r="CG104" s="6">
        <f t="shared" si="109"/>
        <v>1104.75</v>
      </c>
      <c r="CH104" s="7"/>
      <c r="CI104" s="39">
        <f t="shared" si="110"/>
        <v>1.6464300000000001</v>
      </c>
      <c r="CJ104" s="7"/>
      <c r="CK104" s="6">
        <f t="shared" si="90"/>
        <v>28791.49</v>
      </c>
      <c r="CL104" s="7"/>
      <c r="CM104" s="6">
        <f t="shared" si="111"/>
        <v>17082</v>
      </c>
      <c r="CN104" s="7"/>
      <c r="CO104" s="6">
        <f t="shared" si="112"/>
        <v>11709.49</v>
      </c>
      <c r="CP104" s="7"/>
      <c r="CQ104" s="46">
        <f t="shared" si="113"/>
        <v>1.6854899999999999</v>
      </c>
      <c r="CR104" s="8"/>
    </row>
    <row r="105" spans="1:96" ht="18" x14ac:dyDescent="0.35">
      <c r="A105" s="5"/>
      <c r="B105" s="5"/>
      <c r="C105" s="5"/>
      <c r="D105" s="5"/>
      <c r="E105" s="5"/>
      <c r="F105" s="5" t="s">
        <v>252</v>
      </c>
      <c r="G105" s="5"/>
      <c r="H105" s="5"/>
      <c r="I105" s="6">
        <v>293.75</v>
      </c>
      <c r="J105" s="7"/>
      <c r="K105" s="6">
        <v>427</v>
      </c>
      <c r="L105" s="7"/>
      <c r="M105" s="6">
        <f t="shared" si="91"/>
        <v>-133.25</v>
      </c>
      <c r="N105" s="7"/>
      <c r="O105" s="39">
        <f t="shared" si="92"/>
        <v>0.68794</v>
      </c>
      <c r="P105" s="7"/>
      <c r="Q105" s="6">
        <v>409.42</v>
      </c>
      <c r="R105" s="7"/>
      <c r="S105" s="6">
        <v>427</v>
      </c>
      <c r="T105" s="7"/>
      <c r="U105" s="6">
        <f t="shared" si="93"/>
        <v>-17.579999999999998</v>
      </c>
      <c r="V105" s="7"/>
      <c r="W105" s="39">
        <f t="shared" si="94"/>
        <v>0.95882999999999996</v>
      </c>
      <c r="X105" s="7"/>
      <c r="Y105" s="6">
        <v>719.87</v>
      </c>
      <c r="Z105" s="7"/>
      <c r="AA105" s="6">
        <v>427</v>
      </c>
      <c r="AB105" s="7"/>
      <c r="AC105" s="6">
        <f t="shared" si="95"/>
        <v>292.87</v>
      </c>
      <c r="AD105" s="7"/>
      <c r="AE105" s="39">
        <f t="shared" si="96"/>
        <v>1.68588</v>
      </c>
      <c r="AF105" s="7"/>
      <c r="AG105" s="6">
        <v>167.44</v>
      </c>
      <c r="AH105" s="7"/>
      <c r="AI105" s="6">
        <v>427</v>
      </c>
      <c r="AJ105" s="7"/>
      <c r="AK105" s="6">
        <f t="shared" si="97"/>
        <v>-259.56</v>
      </c>
      <c r="AL105" s="7"/>
      <c r="AM105" s="39">
        <f t="shared" si="98"/>
        <v>0.39212999999999998</v>
      </c>
      <c r="AN105" s="7"/>
      <c r="AO105" s="6">
        <v>287.95</v>
      </c>
      <c r="AP105" s="7"/>
      <c r="AQ105" s="6">
        <v>427</v>
      </c>
      <c r="AR105" s="7"/>
      <c r="AS105" s="6">
        <f t="shared" si="99"/>
        <v>-139.05000000000001</v>
      </c>
      <c r="AT105" s="7"/>
      <c r="AU105" s="39">
        <f t="shared" si="100"/>
        <v>0.67435999999999996</v>
      </c>
      <c r="AV105" s="7"/>
      <c r="AW105" s="6">
        <v>99.01</v>
      </c>
      <c r="AX105" s="7"/>
      <c r="AY105" s="6">
        <v>427</v>
      </c>
      <c r="AZ105" s="7"/>
      <c r="BA105" s="6">
        <f t="shared" si="101"/>
        <v>-327.99</v>
      </c>
      <c r="BB105" s="7"/>
      <c r="BC105" s="39">
        <f t="shared" si="102"/>
        <v>0.23186999999999999</v>
      </c>
      <c r="BD105" s="7"/>
      <c r="BE105" s="6">
        <v>232.42</v>
      </c>
      <c r="BF105" s="7"/>
      <c r="BG105" s="6">
        <v>427</v>
      </c>
      <c r="BH105" s="7"/>
      <c r="BI105" s="6">
        <f t="shared" si="103"/>
        <v>-194.58</v>
      </c>
      <c r="BJ105" s="7"/>
      <c r="BK105" s="39">
        <f t="shared" si="104"/>
        <v>0.54430999999999996</v>
      </c>
      <c r="BL105" s="7"/>
      <c r="BM105" s="6">
        <v>44.84</v>
      </c>
      <c r="BN105" s="7"/>
      <c r="BO105" s="6">
        <v>427</v>
      </c>
      <c r="BP105" s="7"/>
      <c r="BQ105" s="6">
        <f t="shared" si="105"/>
        <v>-382.16</v>
      </c>
      <c r="BR105" s="7"/>
      <c r="BS105" s="39">
        <f t="shared" si="106"/>
        <v>0.10501000000000001</v>
      </c>
      <c r="BT105" s="7"/>
      <c r="BU105" s="6">
        <v>283.04000000000002</v>
      </c>
      <c r="BV105" s="7"/>
      <c r="BW105" s="6">
        <v>427</v>
      </c>
      <c r="BX105" s="7"/>
      <c r="BY105" s="6">
        <f t="shared" si="107"/>
        <v>-143.96</v>
      </c>
      <c r="BZ105" s="7"/>
      <c r="CA105" s="39">
        <f t="shared" si="108"/>
        <v>0.66286</v>
      </c>
      <c r="CB105" s="7"/>
      <c r="CC105" s="6">
        <v>165.29</v>
      </c>
      <c r="CD105" s="7"/>
      <c r="CE105" s="6">
        <v>427</v>
      </c>
      <c r="CF105" s="7"/>
      <c r="CG105" s="6">
        <f t="shared" si="109"/>
        <v>-261.70999999999998</v>
      </c>
      <c r="CH105" s="7"/>
      <c r="CI105" s="39">
        <f t="shared" si="110"/>
        <v>0.3871</v>
      </c>
      <c r="CJ105" s="7"/>
      <c r="CK105" s="6">
        <f t="shared" si="90"/>
        <v>2703.03</v>
      </c>
      <c r="CL105" s="7"/>
      <c r="CM105" s="6">
        <f t="shared" si="111"/>
        <v>4270</v>
      </c>
      <c r="CN105" s="7"/>
      <c r="CO105" s="6">
        <f t="shared" si="112"/>
        <v>-1566.97</v>
      </c>
      <c r="CP105" s="7"/>
      <c r="CQ105" s="39">
        <f t="shared" si="113"/>
        <v>0.63302999999999998</v>
      </c>
      <c r="CR105" s="8"/>
    </row>
    <row r="106" spans="1:96" ht="18" x14ac:dyDescent="0.35">
      <c r="A106" s="5"/>
      <c r="B106" s="5"/>
      <c r="C106" s="5"/>
      <c r="D106" s="5"/>
      <c r="E106" s="5"/>
      <c r="F106" s="5" t="s">
        <v>253</v>
      </c>
      <c r="G106" s="5"/>
      <c r="H106" s="5"/>
      <c r="I106" s="6">
        <v>250.18</v>
      </c>
      <c r="J106" s="7"/>
      <c r="K106" s="6">
        <v>795</v>
      </c>
      <c r="L106" s="7"/>
      <c r="M106" s="6">
        <f t="shared" si="91"/>
        <v>-544.82000000000005</v>
      </c>
      <c r="N106" s="7"/>
      <c r="O106" s="39">
        <f t="shared" si="92"/>
        <v>0.31469000000000003</v>
      </c>
      <c r="P106" s="7"/>
      <c r="Q106" s="6">
        <v>250.18</v>
      </c>
      <c r="R106" s="7"/>
      <c r="S106" s="6">
        <v>795</v>
      </c>
      <c r="T106" s="7"/>
      <c r="U106" s="6">
        <f t="shared" si="93"/>
        <v>-544.82000000000005</v>
      </c>
      <c r="V106" s="7"/>
      <c r="W106" s="39">
        <f t="shared" si="94"/>
        <v>0.31469000000000003</v>
      </c>
      <c r="X106" s="7"/>
      <c r="Y106" s="6">
        <v>170.37</v>
      </c>
      <c r="Z106" s="7"/>
      <c r="AA106" s="6">
        <v>795</v>
      </c>
      <c r="AB106" s="7"/>
      <c r="AC106" s="6">
        <f t="shared" si="95"/>
        <v>-624.63</v>
      </c>
      <c r="AD106" s="7"/>
      <c r="AE106" s="39">
        <f t="shared" si="96"/>
        <v>0.21429999999999999</v>
      </c>
      <c r="AF106" s="7"/>
      <c r="AG106" s="6">
        <v>834.3</v>
      </c>
      <c r="AH106" s="7"/>
      <c r="AI106" s="6">
        <v>795</v>
      </c>
      <c r="AJ106" s="7"/>
      <c r="AK106" s="6">
        <f t="shared" si="97"/>
        <v>39.299999999999997</v>
      </c>
      <c r="AL106" s="7"/>
      <c r="AM106" s="39">
        <f t="shared" si="98"/>
        <v>1.0494300000000001</v>
      </c>
      <c r="AN106" s="7"/>
      <c r="AO106" s="6">
        <v>0</v>
      </c>
      <c r="AP106" s="7"/>
      <c r="AQ106" s="6">
        <v>795</v>
      </c>
      <c r="AR106" s="7"/>
      <c r="AS106" s="6">
        <f t="shared" si="99"/>
        <v>-795</v>
      </c>
      <c r="AT106" s="7"/>
      <c r="AU106" s="39">
        <f t="shared" si="100"/>
        <v>0</v>
      </c>
      <c r="AV106" s="7"/>
      <c r="AW106" s="6">
        <v>1100.44</v>
      </c>
      <c r="AX106" s="7"/>
      <c r="AY106" s="6">
        <v>795</v>
      </c>
      <c r="AZ106" s="7"/>
      <c r="BA106" s="6">
        <f t="shared" si="101"/>
        <v>305.44</v>
      </c>
      <c r="BB106" s="7"/>
      <c r="BC106" s="39">
        <f t="shared" si="102"/>
        <v>1.3842000000000001</v>
      </c>
      <c r="BD106" s="7"/>
      <c r="BE106" s="6">
        <v>1523.56</v>
      </c>
      <c r="BF106" s="7"/>
      <c r="BG106" s="6">
        <v>795</v>
      </c>
      <c r="BH106" s="7"/>
      <c r="BI106" s="6">
        <f t="shared" si="103"/>
        <v>728.56</v>
      </c>
      <c r="BJ106" s="7"/>
      <c r="BK106" s="39">
        <f t="shared" si="104"/>
        <v>1.9164300000000001</v>
      </c>
      <c r="BL106" s="7"/>
      <c r="BM106" s="6">
        <v>831.09</v>
      </c>
      <c r="BN106" s="7"/>
      <c r="BO106" s="6">
        <v>795</v>
      </c>
      <c r="BP106" s="7"/>
      <c r="BQ106" s="6">
        <f t="shared" si="105"/>
        <v>36.090000000000003</v>
      </c>
      <c r="BR106" s="7"/>
      <c r="BS106" s="39">
        <f t="shared" si="106"/>
        <v>1.0454000000000001</v>
      </c>
      <c r="BT106" s="7"/>
      <c r="BU106" s="6">
        <v>787.19</v>
      </c>
      <c r="BV106" s="7"/>
      <c r="BW106" s="6">
        <v>795</v>
      </c>
      <c r="BX106" s="7"/>
      <c r="BY106" s="6">
        <f t="shared" si="107"/>
        <v>-7.81</v>
      </c>
      <c r="BZ106" s="7"/>
      <c r="CA106" s="39">
        <f t="shared" si="108"/>
        <v>0.99017999999999995</v>
      </c>
      <c r="CB106" s="7"/>
      <c r="CC106" s="6">
        <v>884.49</v>
      </c>
      <c r="CD106" s="7"/>
      <c r="CE106" s="6">
        <v>795</v>
      </c>
      <c r="CF106" s="7"/>
      <c r="CG106" s="6">
        <f t="shared" si="109"/>
        <v>89.49</v>
      </c>
      <c r="CH106" s="7"/>
      <c r="CI106" s="39">
        <f t="shared" si="110"/>
        <v>1.1125700000000001</v>
      </c>
      <c r="CJ106" s="7"/>
      <c r="CK106" s="6">
        <f t="shared" si="90"/>
        <v>6631.8</v>
      </c>
      <c r="CL106" s="7"/>
      <c r="CM106" s="6">
        <f t="shared" si="111"/>
        <v>7950</v>
      </c>
      <c r="CN106" s="7"/>
      <c r="CO106" s="6">
        <f t="shared" si="112"/>
        <v>-1318.2</v>
      </c>
      <c r="CP106" s="7"/>
      <c r="CQ106" s="39">
        <f t="shared" si="113"/>
        <v>0.83418999999999999</v>
      </c>
      <c r="CR106" s="8"/>
    </row>
    <row r="107" spans="1:96" ht="18" x14ac:dyDescent="0.35">
      <c r="A107" s="5"/>
      <c r="B107" s="5"/>
      <c r="C107" s="5"/>
      <c r="D107" s="5"/>
      <c r="E107" s="5"/>
      <c r="F107" s="5" t="s">
        <v>254</v>
      </c>
      <c r="G107" s="5"/>
      <c r="H107" s="5"/>
      <c r="I107" s="6">
        <v>0</v>
      </c>
      <c r="J107" s="7"/>
      <c r="K107" s="6">
        <v>1240</v>
      </c>
      <c r="L107" s="7"/>
      <c r="M107" s="6">
        <f t="shared" si="91"/>
        <v>-1240</v>
      </c>
      <c r="N107" s="7"/>
      <c r="O107" s="39">
        <f t="shared" si="92"/>
        <v>0</v>
      </c>
      <c r="P107" s="7"/>
      <c r="Q107" s="6">
        <v>0</v>
      </c>
      <c r="R107" s="7"/>
      <c r="S107" s="6">
        <v>1240</v>
      </c>
      <c r="T107" s="7"/>
      <c r="U107" s="6">
        <f t="shared" si="93"/>
        <v>-1240</v>
      </c>
      <c r="V107" s="7"/>
      <c r="W107" s="39">
        <f t="shared" si="94"/>
        <v>0</v>
      </c>
      <c r="X107" s="7"/>
      <c r="Y107" s="6">
        <v>341</v>
      </c>
      <c r="Z107" s="7"/>
      <c r="AA107" s="6">
        <v>1240</v>
      </c>
      <c r="AB107" s="7"/>
      <c r="AC107" s="6">
        <f t="shared" si="95"/>
        <v>-899</v>
      </c>
      <c r="AD107" s="7"/>
      <c r="AE107" s="39">
        <f t="shared" si="96"/>
        <v>0.27500000000000002</v>
      </c>
      <c r="AF107" s="7"/>
      <c r="AG107" s="6">
        <v>243.08</v>
      </c>
      <c r="AH107" s="7"/>
      <c r="AI107" s="6">
        <v>1240</v>
      </c>
      <c r="AJ107" s="7"/>
      <c r="AK107" s="6">
        <f t="shared" si="97"/>
        <v>-996.92</v>
      </c>
      <c r="AL107" s="7"/>
      <c r="AM107" s="39">
        <f t="shared" si="98"/>
        <v>0.19603000000000001</v>
      </c>
      <c r="AN107" s="7"/>
      <c r="AO107" s="6">
        <v>1272</v>
      </c>
      <c r="AP107" s="7"/>
      <c r="AQ107" s="6">
        <v>1240</v>
      </c>
      <c r="AR107" s="7"/>
      <c r="AS107" s="6">
        <f t="shared" si="99"/>
        <v>32</v>
      </c>
      <c r="AT107" s="7"/>
      <c r="AU107" s="39">
        <f t="shared" si="100"/>
        <v>1.0258100000000001</v>
      </c>
      <c r="AV107" s="7"/>
      <c r="AW107" s="6">
        <v>103</v>
      </c>
      <c r="AX107" s="7"/>
      <c r="AY107" s="6">
        <v>1240</v>
      </c>
      <c r="AZ107" s="7"/>
      <c r="BA107" s="6">
        <f t="shared" si="101"/>
        <v>-1137</v>
      </c>
      <c r="BB107" s="7"/>
      <c r="BC107" s="39">
        <f t="shared" si="102"/>
        <v>8.3059999999999995E-2</v>
      </c>
      <c r="BD107" s="7"/>
      <c r="BE107" s="6">
        <v>5960.06</v>
      </c>
      <c r="BF107" s="7"/>
      <c r="BG107" s="6">
        <v>1240</v>
      </c>
      <c r="BH107" s="7"/>
      <c r="BI107" s="6">
        <f t="shared" si="103"/>
        <v>4720.0600000000004</v>
      </c>
      <c r="BJ107" s="7"/>
      <c r="BK107" s="39">
        <f t="shared" si="104"/>
        <v>4.8064999999999998</v>
      </c>
      <c r="BL107" s="7"/>
      <c r="BM107" s="6">
        <v>85</v>
      </c>
      <c r="BN107" s="7"/>
      <c r="BO107" s="6">
        <v>1240</v>
      </c>
      <c r="BP107" s="7"/>
      <c r="BQ107" s="6">
        <f t="shared" si="105"/>
        <v>-1155</v>
      </c>
      <c r="BR107" s="7"/>
      <c r="BS107" s="39">
        <f t="shared" si="106"/>
        <v>6.855E-2</v>
      </c>
      <c r="BT107" s="7"/>
      <c r="BU107" s="6">
        <v>4993.95</v>
      </c>
      <c r="BV107" s="7"/>
      <c r="BW107" s="6">
        <v>1240</v>
      </c>
      <c r="BX107" s="7"/>
      <c r="BY107" s="6">
        <f t="shared" si="107"/>
        <v>3753.95</v>
      </c>
      <c r="BZ107" s="7"/>
      <c r="CA107" s="39">
        <f t="shared" si="108"/>
        <v>4.02738</v>
      </c>
      <c r="CB107" s="7"/>
      <c r="CC107" s="6">
        <v>4592.49</v>
      </c>
      <c r="CD107" s="7"/>
      <c r="CE107" s="6">
        <v>1240</v>
      </c>
      <c r="CF107" s="7"/>
      <c r="CG107" s="6">
        <f t="shared" si="109"/>
        <v>3352.49</v>
      </c>
      <c r="CH107" s="7"/>
      <c r="CI107" s="39">
        <f t="shared" si="110"/>
        <v>3.7036199999999999</v>
      </c>
      <c r="CJ107" s="7"/>
      <c r="CK107" s="6">
        <f t="shared" si="90"/>
        <v>17590.580000000002</v>
      </c>
      <c r="CL107" s="7"/>
      <c r="CM107" s="6">
        <f t="shared" si="111"/>
        <v>12400</v>
      </c>
      <c r="CN107" s="7"/>
      <c r="CO107" s="6">
        <f t="shared" si="112"/>
        <v>5190.58</v>
      </c>
      <c r="CP107" s="7"/>
      <c r="CQ107" s="47">
        <f t="shared" si="113"/>
        <v>1.4186000000000001</v>
      </c>
      <c r="CR107" s="8"/>
    </row>
    <row r="108" spans="1:96" ht="18" x14ac:dyDescent="0.35">
      <c r="A108" s="5"/>
      <c r="B108" s="5"/>
      <c r="C108" s="5"/>
      <c r="D108" s="5"/>
      <c r="E108" s="5"/>
      <c r="F108" s="5" t="s">
        <v>255</v>
      </c>
      <c r="G108" s="5"/>
      <c r="H108" s="5"/>
      <c r="I108" s="6">
        <v>137.63</v>
      </c>
      <c r="J108" s="7"/>
      <c r="K108" s="6">
        <v>449</v>
      </c>
      <c r="L108" s="7"/>
      <c r="M108" s="6">
        <f t="shared" si="91"/>
        <v>-311.37</v>
      </c>
      <c r="N108" s="7"/>
      <c r="O108" s="39">
        <f t="shared" si="92"/>
        <v>0.30653000000000002</v>
      </c>
      <c r="P108" s="7"/>
      <c r="Q108" s="6">
        <v>206.18</v>
      </c>
      <c r="R108" s="7"/>
      <c r="S108" s="6">
        <v>449</v>
      </c>
      <c r="T108" s="7"/>
      <c r="U108" s="6">
        <f t="shared" si="93"/>
        <v>-242.82</v>
      </c>
      <c r="V108" s="7"/>
      <c r="W108" s="39">
        <f t="shared" si="94"/>
        <v>0.4592</v>
      </c>
      <c r="X108" s="7"/>
      <c r="Y108" s="6">
        <v>1323.81</v>
      </c>
      <c r="Z108" s="7"/>
      <c r="AA108" s="6">
        <v>449</v>
      </c>
      <c r="AB108" s="7"/>
      <c r="AC108" s="6">
        <f t="shared" si="95"/>
        <v>874.81</v>
      </c>
      <c r="AD108" s="7"/>
      <c r="AE108" s="39">
        <f t="shared" si="96"/>
        <v>2.94835</v>
      </c>
      <c r="AF108" s="7"/>
      <c r="AG108" s="6">
        <v>14.95</v>
      </c>
      <c r="AH108" s="7"/>
      <c r="AI108" s="6">
        <v>449</v>
      </c>
      <c r="AJ108" s="7"/>
      <c r="AK108" s="6">
        <f t="shared" si="97"/>
        <v>-434.05</v>
      </c>
      <c r="AL108" s="7"/>
      <c r="AM108" s="39">
        <f t="shared" si="98"/>
        <v>3.3300000000000003E-2</v>
      </c>
      <c r="AN108" s="7"/>
      <c r="AO108" s="6">
        <v>477.95</v>
      </c>
      <c r="AP108" s="7"/>
      <c r="AQ108" s="6">
        <v>449</v>
      </c>
      <c r="AR108" s="7"/>
      <c r="AS108" s="6">
        <f t="shared" si="99"/>
        <v>28.95</v>
      </c>
      <c r="AT108" s="7"/>
      <c r="AU108" s="39">
        <f t="shared" si="100"/>
        <v>1.0644800000000001</v>
      </c>
      <c r="AV108" s="7"/>
      <c r="AW108" s="6">
        <v>14.95</v>
      </c>
      <c r="AX108" s="7"/>
      <c r="AY108" s="6">
        <v>449</v>
      </c>
      <c r="AZ108" s="7"/>
      <c r="BA108" s="6">
        <f t="shared" si="101"/>
        <v>-434.05</v>
      </c>
      <c r="BB108" s="7"/>
      <c r="BC108" s="39">
        <f t="shared" si="102"/>
        <v>3.3300000000000003E-2</v>
      </c>
      <c r="BD108" s="7"/>
      <c r="BE108" s="6">
        <v>327.64</v>
      </c>
      <c r="BF108" s="7"/>
      <c r="BG108" s="6">
        <v>449</v>
      </c>
      <c r="BH108" s="7"/>
      <c r="BI108" s="6">
        <f t="shared" si="103"/>
        <v>-121.36</v>
      </c>
      <c r="BJ108" s="7"/>
      <c r="BK108" s="39">
        <f t="shared" si="104"/>
        <v>0.72970999999999997</v>
      </c>
      <c r="BL108" s="7"/>
      <c r="BM108" s="6">
        <v>14.95</v>
      </c>
      <c r="BN108" s="7"/>
      <c r="BO108" s="6">
        <v>450</v>
      </c>
      <c r="BP108" s="7"/>
      <c r="BQ108" s="6">
        <f t="shared" si="105"/>
        <v>-435.05</v>
      </c>
      <c r="BR108" s="7"/>
      <c r="BS108" s="39">
        <f t="shared" si="106"/>
        <v>3.322E-2</v>
      </c>
      <c r="BT108" s="7"/>
      <c r="BU108" s="6">
        <v>76.91</v>
      </c>
      <c r="BV108" s="7"/>
      <c r="BW108" s="6">
        <v>450</v>
      </c>
      <c r="BX108" s="7"/>
      <c r="BY108" s="6">
        <f t="shared" si="107"/>
        <v>-373.09</v>
      </c>
      <c r="BZ108" s="7"/>
      <c r="CA108" s="39">
        <f t="shared" si="108"/>
        <v>0.17091000000000001</v>
      </c>
      <c r="CB108" s="7"/>
      <c r="CC108" s="6">
        <v>1491.64</v>
      </c>
      <c r="CD108" s="7"/>
      <c r="CE108" s="6">
        <v>450</v>
      </c>
      <c r="CF108" s="7"/>
      <c r="CG108" s="6">
        <f t="shared" si="109"/>
        <v>1041.6400000000001</v>
      </c>
      <c r="CH108" s="7"/>
      <c r="CI108" s="39">
        <f t="shared" si="110"/>
        <v>3.3147600000000002</v>
      </c>
      <c r="CJ108" s="7"/>
      <c r="CK108" s="6">
        <f t="shared" si="90"/>
        <v>4086.61</v>
      </c>
      <c r="CL108" s="7"/>
      <c r="CM108" s="6">
        <f t="shared" si="111"/>
        <v>4493</v>
      </c>
      <c r="CN108" s="7"/>
      <c r="CO108" s="6">
        <f t="shared" si="112"/>
        <v>-406.39</v>
      </c>
      <c r="CP108" s="7"/>
      <c r="CQ108" s="39">
        <f t="shared" si="113"/>
        <v>0.90954999999999997</v>
      </c>
      <c r="CR108" s="8"/>
    </row>
    <row r="109" spans="1:96" ht="18.600000000000001" thickBot="1" x14ac:dyDescent="0.4">
      <c r="A109" s="5"/>
      <c r="B109" s="5"/>
      <c r="C109" s="5"/>
      <c r="D109" s="5"/>
      <c r="E109" s="5"/>
      <c r="F109" s="5" t="s">
        <v>256</v>
      </c>
      <c r="G109" s="5"/>
      <c r="H109" s="5"/>
      <c r="I109" s="9">
        <v>618.29</v>
      </c>
      <c r="J109" s="7"/>
      <c r="K109" s="9">
        <v>999</v>
      </c>
      <c r="L109" s="7"/>
      <c r="M109" s="9">
        <f t="shared" si="91"/>
        <v>-380.71</v>
      </c>
      <c r="N109" s="7"/>
      <c r="O109" s="40">
        <f t="shared" si="92"/>
        <v>0.61890999999999996</v>
      </c>
      <c r="P109" s="7"/>
      <c r="Q109" s="9">
        <v>1092.0899999999999</v>
      </c>
      <c r="R109" s="7"/>
      <c r="S109" s="9">
        <v>999</v>
      </c>
      <c r="T109" s="7"/>
      <c r="U109" s="9">
        <f t="shared" si="93"/>
        <v>93.09</v>
      </c>
      <c r="V109" s="7"/>
      <c r="W109" s="40">
        <f t="shared" si="94"/>
        <v>1.09318</v>
      </c>
      <c r="X109" s="7"/>
      <c r="Y109" s="9">
        <v>1137.45</v>
      </c>
      <c r="Z109" s="7"/>
      <c r="AA109" s="9">
        <v>999</v>
      </c>
      <c r="AB109" s="7"/>
      <c r="AC109" s="9">
        <f t="shared" si="95"/>
        <v>138.44999999999999</v>
      </c>
      <c r="AD109" s="7"/>
      <c r="AE109" s="40">
        <f t="shared" si="96"/>
        <v>1.13859</v>
      </c>
      <c r="AF109" s="7"/>
      <c r="AG109" s="9">
        <v>887.07</v>
      </c>
      <c r="AH109" s="7"/>
      <c r="AI109" s="9">
        <v>999</v>
      </c>
      <c r="AJ109" s="7"/>
      <c r="AK109" s="9">
        <f t="shared" si="97"/>
        <v>-111.93</v>
      </c>
      <c r="AL109" s="7"/>
      <c r="AM109" s="40">
        <f t="shared" si="98"/>
        <v>0.88795999999999997</v>
      </c>
      <c r="AN109" s="7"/>
      <c r="AO109" s="9">
        <v>3519.19</v>
      </c>
      <c r="AP109" s="7"/>
      <c r="AQ109" s="9">
        <v>999</v>
      </c>
      <c r="AR109" s="7"/>
      <c r="AS109" s="9">
        <f t="shared" si="99"/>
        <v>2520.19</v>
      </c>
      <c r="AT109" s="7"/>
      <c r="AU109" s="40">
        <f t="shared" si="100"/>
        <v>3.52271</v>
      </c>
      <c r="AV109" s="7"/>
      <c r="AW109" s="9">
        <v>608.04</v>
      </c>
      <c r="AX109" s="7"/>
      <c r="AY109" s="9">
        <v>999</v>
      </c>
      <c r="AZ109" s="7"/>
      <c r="BA109" s="9">
        <f t="shared" si="101"/>
        <v>-390.96</v>
      </c>
      <c r="BB109" s="7"/>
      <c r="BC109" s="40">
        <f t="shared" si="102"/>
        <v>0.60865000000000002</v>
      </c>
      <c r="BD109" s="7"/>
      <c r="BE109" s="9">
        <v>3165.25</v>
      </c>
      <c r="BF109" s="7"/>
      <c r="BG109" s="9">
        <v>999</v>
      </c>
      <c r="BH109" s="7"/>
      <c r="BI109" s="9">
        <f t="shared" si="103"/>
        <v>2166.25</v>
      </c>
      <c r="BJ109" s="7"/>
      <c r="BK109" s="40">
        <f t="shared" si="104"/>
        <v>3.1684199999999998</v>
      </c>
      <c r="BL109" s="7"/>
      <c r="BM109" s="9">
        <v>796.2</v>
      </c>
      <c r="BN109" s="7"/>
      <c r="BO109" s="9">
        <v>999</v>
      </c>
      <c r="BP109" s="7"/>
      <c r="BQ109" s="9">
        <f t="shared" si="105"/>
        <v>-202.8</v>
      </c>
      <c r="BR109" s="7"/>
      <c r="BS109" s="40">
        <f t="shared" si="106"/>
        <v>0.79700000000000004</v>
      </c>
      <c r="BT109" s="7"/>
      <c r="BU109" s="9">
        <v>600.62</v>
      </c>
      <c r="BV109" s="7"/>
      <c r="BW109" s="9">
        <v>999</v>
      </c>
      <c r="BX109" s="7"/>
      <c r="BY109" s="9">
        <f t="shared" si="107"/>
        <v>-398.38</v>
      </c>
      <c r="BZ109" s="7"/>
      <c r="CA109" s="40">
        <f t="shared" si="108"/>
        <v>0.60121999999999998</v>
      </c>
      <c r="CB109" s="7"/>
      <c r="CC109" s="9">
        <v>759.58</v>
      </c>
      <c r="CD109" s="7"/>
      <c r="CE109" s="9">
        <v>999</v>
      </c>
      <c r="CF109" s="7"/>
      <c r="CG109" s="9">
        <f t="shared" si="109"/>
        <v>-239.42</v>
      </c>
      <c r="CH109" s="7"/>
      <c r="CI109" s="40">
        <f t="shared" si="110"/>
        <v>0.76034000000000002</v>
      </c>
      <c r="CJ109" s="7"/>
      <c r="CK109" s="9">
        <f t="shared" si="90"/>
        <v>13183.78</v>
      </c>
      <c r="CL109" s="7"/>
      <c r="CM109" s="9">
        <f t="shared" si="111"/>
        <v>9990</v>
      </c>
      <c r="CN109" s="7"/>
      <c r="CO109" s="9">
        <f t="shared" si="112"/>
        <v>3193.78</v>
      </c>
      <c r="CP109" s="7"/>
      <c r="CQ109" s="40">
        <f t="shared" si="113"/>
        <v>1.3197000000000001</v>
      </c>
      <c r="CR109" s="8"/>
    </row>
    <row r="110" spans="1:96" ht="18" x14ac:dyDescent="0.35">
      <c r="A110" s="5"/>
      <c r="B110" s="5"/>
      <c r="C110" s="5"/>
      <c r="D110" s="5"/>
      <c r="E110" s="5" t="s">
        <v>257</v>
      </c>
      <c r="F110" s="5"/>
      <c r="G110" s="5"/>
      <c r="H110" s="5"/>
      <c r="I110" s="6">
        <f>ROUND(SUM(I93:I95)+SUM(I101:I109),5)</f>
        <v>7415.68</v>
      </c>
      <c r="J110" s="7"/>
      <c r="K110" s="6">
        <f>ROUND(SUM(K93:K95)+SUM(K101:K109),5)</f>
        <v>12271</v>
      </c>
      <c r="L110" s="7"/>
      <c r="M110" s="6">
        <f t="shared" si="91"/>
        <v>-4855.32</v>
      </c>
      <c r="N110" s="7"/>
      <c r="O110" s="39">
        <f t="shared" si="92"/>
        <v>0.60433000000000003</v>
      </c>
      <c r="P110" s="7"/>
      <c r="Q110" s="6">
        <f>ROUND(SUM(Q93:Q95)+SUM(Q101:Q109),5)</f>
        <v>11294.48</v>
      </c>
      <c r="R110" s="7"/>
      <c r="S110" s="6">
        <f>ROUND(SUM(S93:S95)+SUM(S101:S109),5)</f>
        <v>12271</v>
      </c>
      <c r="T110" s="7"/>
      <c r="U110" s="6">
        <f t="shared" si="93"/>
        <v>-976.52</v>
      </c>
      <c r="V110" s="7"/>
      <c r="W110" s="39">
        <f t="shared" si="94"/>
        <v>0.92042000000000002</v>
      </c>
      <c r="X110" s="7"/>
      <c r="Y110" s="6">
        <f>ROUND(SUM(Y93:Y95)+SUM(Y101:Y109),5)</f>
        <v>95130.13</v>
      </c>
      <c r="Z110" s="7"/>
      <c r="AA110" s="6">
        <f>ROUND(SUM(AA93:AA95)+SUM(AA101:AA109),5)</f>
        <v>12271</v>
      </c>
      <c r="AB110" s="7"/>
      <c r="AC110" s="6">
        <f t="shared" si="95"/>
        <v>82859.13</v>
      </c>
      <c r="AD110" s="7"/>
      <c r="AE110" s="39">
        <f t="shared" si="96"/>
        <v>7.75244</v>
      </c>
      <c r="AF110" s="7"/>
      <c r="AG110" s="6">
        <f>ROUND(SUM(AG93:AG95)+SUM(AG101:AG109),5)</f>
        <v>9058.9699999999993</v>
      </c>
      <c r="AH110" s="7"/>
      <c r="AI110" s="6">
        <f>ROUND(SUM(AI93:AI95)+SUM(AI101:AI109),5)</f>
        <v>12271</v>
      </c>
      <c r="AJ110" s="7"/>
      <c r="AK110" s="6">
        <f t="shared" si="97"/>
        <v>-3212.03</v>
      </c>
      <c r="AL110" s="7"/>
      <c r="AM110" s="39">
        <f t="shared" si="98"/>
        <v>0.73824000000000001</v>
      </c>
      <c r="AN110" s="7"/>
      <c r="AO110" s="6">
        <f>ROUND(SUM(AO93:AO95)+SUM(AO101:AO109),5)</f>
        <v>11254.56</v>
      </c>
      <c r="AP110" s="7"/>
      <c r="AQ110" s="6">
        <f>ROUND(SUM(AQ93:AQ95)+SUM(AQ101:AQ109),5)</f>
        <v>12271</v>
      </c>
      <c r="AR110" s="7"/>
      <c r="AS110" s="6">
        <f t="shared" si="99"/>
        <v>-1016.44</v>
      </c>
      <c r="AT110" s="7"/>
      <c r="AU110" s="39">
        <f t="shared" si="100"/>
        <v>0.91717000000000004</v>
      </c>
      <c r="AV110" s="7"/>
      <c r="AW110" s="6">
        <f>ROUND(SUM(AW93:AW95)+SUM(AW101:AW109),5)</f>
        <v>11284.25</v>
      </c>
      <c r="AX110" s="7"/>
      <c r="AY110" s="6">
        <f>ROUND(SUM(AY93:AY95)+SUM(AY101:AY109),5)</f>
        <v>12271</v>
      </c>
      <c r="AZ110" s="7"/>
      <c r="BA110" s="6">
        <f t="shared" si="101"/>
        <v>-986.75</v>
      </c>
      <c r="BB110" s="7"/>
      <c r="BC110" s="39">
        <f t="shared" si="102"/>
        <v>0.91959000000000002</v>
      </c>
      <c r="BD110" s="7"/>
      <c r="BE110" s="6">
        <f>ROUND(SUM(BE93:BE95)+SUM(BE101:BE109),5)</f>
        <v>28097.7</v>
      </c>
      <c r="BF110" s="7"/>
      <c r="BG110" s="6">
        <f>ROUND(SUM(BG93:BG95)+SUM(BG101:BG109),5)</f>
        <v>12271</v>
      </c>
      <c r="BH110" s="7"/>
      <c r="BI110" s="6">
        <f t="shared" si="103"/>
        <v>15826.7</v>
      </c>
      <c r="BJ110" s="7"/>
      <c r="BK110" s="39">
        <f t="shared" si="104"/>
        <v>2.2897599999999998</v>
      </c>
      <c r="BL110" s="7"/>
      <c r="BM110" s="6">
        <f>ROUND(SUM(BM93:BM95)+SUM(BM101:BM109),5)</f>
        <v>11931.55</v>
      </c>
      <c r="BN110" s="7"/>
      <c r="BO110" s="6">
        <f>ROUND(SUM(BO93:BO95)+SUM(BO101:BO109),5)</f>
        <v>12272</v>
      </c>
      <c r="BP110" s="7"/>
      <c r="BQ110" s="6">
        <f t="shared" si="105"/>
        <v>-340.45</v>
      </c>
      <c r="BR110" s="7"/>
      <c r="BS110" s="39">
        <f t="shared" si="106"/>
        <v>0.97226000000000001</v>
      </c>
      <c r="BT110" s="7"/>
      <c r="BU110" s="6">
        <f>ROUND(SUM(BU93:BU95)+SUM(BU101:BU109),5)</f>
        <v>14263.21</v>
      </c>
      <c r="BV110" s="7"/>
      <c r="BW110" s="6">
        <f>ROUND(SUM(BW93:BW95)+SUM(BW101:BW109),5)</f>
        <v>12272</v>
      </c>
      <c r="BX110" s="7"/>
      <c r="BY110" s="6">
        <f t="shared" si="107"/>
        <v>1991.21</v>
      </c>
      <c r="BZ110" s="7"/>
      <c r="CA110" s="39">
        <f t="shared" si="108"/>
        <v>1.1622600000000001</v>
      </c>
      <c r="CB110" s="7"/>
      <c r="CC110" s="6">
        <f>ROUND(SUM(CC93:CC95)+SUM(CC101:CC109),5)</f>
        <v>14928.02</v>
      </c>
      <c r="CD110" s="7"/>
      <c r="CE110" s="6">
        <f>ROUND(SUM(CE93:CE95)+SUM(CE101:CE109),5)</f>
        <v>12272</v>
      </c>
      <c r="CF110" s="7"/>
      <c r="CG110" s="6">
        <f t="shared" si="109"/>
        <v>2656.02</v>
      </c>
      <c r="CH110" s="7"/>
      <c r="CI110" s="39">
        <f t="shared" si="110"/>
        <v>1.2164299999999999</v>
      </c>
      <c r="CJ110" s="7"/>
      <c r="CK110" s="6">
        <f t="shared" si="90"/>
        <v>214658.55</v>
      </c>
      <c r="CL110" s="7"/>
      <c r="CM110" s="6">
        <f t="shared" si="111"/>
        <v>122713</v>
      </c>
      <c r="CN110" s="7"/>
      <c r="CO110" s="6">
        <f t="shared" si="112"/>
        <v>91945.55</v>
      </c>
      <c r="CP110" s="7"/>
      <c r="CQ110" s="39">
        <f t="shared" si="113"/>
        <v>1.7492700000000001</v>
      </c>
      <c r="CR110" s="8"/>
    </row>
    <row r="111" spans="1:96" ht="18" x14ac:dyDescent="0.35">
      <c r="A111" s="5"/>
      <c r="B111" s="5"/>
      <c r="C111" s="5"/>
      <c r="D111" s="5"/>
      <c r="E111" s="5" t="s">
        <v>258</v>
      </c>
      <c r="F111" s="5"/>
      <c r="G111" s="5"/>
      <c r="H111" s="5"/>
      <c r="I111" s="6"/>
      <c r="J111" s="7"/>
      <c r="K111" s="6"/>
      <c r="L111" s="7"/>
      <c r="M111" s="6"/>
      <c r="N111" s="7"/>
      <c r="O111" s="39"/>
      <c r="P111" s="7"/>
      <c r="Q111" s="6"/>
      <c r="R111" s="7"/>
      <c r="S111" s="6"/>
      <c r="T111" s="7"/>
      <c r="U111" s="6"/>
      <c r="V111" s="7"/>
      <c r="W111" s="39"/>
      <c r="X111" s="7"/>
      <c r="Y111" s="6"/>
      <c r="Z111" s="7"/>
      <c r="AA111" s="6"/>
      <c r="AB111" s="7"/>
      <c r="AC111" s="6"/>
      <c r="AD111" s="7"/>
      <c r="AE111" s="39"/>
      <c r="AF111" s="7"/>
      <c r="AG111" s="6"/>
      <c r="AH111" s="7"/>
      <c r="AI111" s="6"/>
      <c r="AJ111" s="7"/>
      <c r="AK111" s="6"/>
      <c r="AL111" s="7"/>
      <c r="AM111" s="39"/>
      <c r="AN111" s="7"/>
      <c r="AO111" s="6"/>
      <c r="AP111" s="7"/>
      <c r="AQ111" s="6"/>
      <c r="AR111" s="7"/>
      <c r="AS111" s="6"/>
      <c r="AT111" s="7"/>
      <c r="AU111" s="39"/>
      <c r="AV111" s="7"/>
      <c r="AW111" s="6"/>
      <c r="AX111" s="7"/>
      <c r="AY111" s="6"/>
      <c r="AZ111" s="7"/>
      <c r="BA111" s="6"/>
      <c r="BB111" s="7"/>
      <c r="BC111" s="39"/>
      <c r="BD111" s="7"/>
      <c r="BE111" s="6"/>
      <c r="BF111" s="7"/>
      <c r="BG111" s="6"/>
      <c r="BH111" s="7"/>
      <c r="BI111" s="6"/>
      <c r="BJ111" s="7"/>
      <c r="BK111" s="39"/>
      <c r="BL111" s="7"/>
      <c r="BM111" s="6"/>
      <c r="BN111" s="7"/>
      <c r="BO111" s="6"/>
      <c r="BP111" s="7"/>
      <c r="BQ111" s="6"/>
      <c r="BR111" s="7"/>
      <c r="BS111" s="39"/>
      <c r="BT111" s="7"/>
      <c r="BU111" s="6"/>
      <c r="BV111" s="7"/>
      <c r="BW111" s="6"/>
      <c r="BX111" s="7"/>
      <c r="BY111" s="6"/>
      <c r="BZ111" s="7"/>
      <c r="CA111" s="39"/>
      <c r="CB111" s="7"/>
      <c r="CC111" s="6"/>
      <c r="CD111" s="7"/>
      <c r="CE111" s="6"/>
      <c r="CF111" s="7"/>
      <c r="CG111" s="6"/>
      <c r="CH111" s="7"/>
      <c r="CI111" s="39"/>
      <c r="CJ111" s="7"/>
      <c r="CK111" s="6"/>
      <c r="CL111" s="7"/>
      <c r="CM111" s="6"/>
      <c r="CN111" s="7"/>
      <c r="CO111" s="6"/>
      <c r="CP111" s="7"/>
      <c r="CQ111" s="39"/>
      <c r="CR111" s="8"/>
    </row>
    <row r="112" spans="1:96" ht="18" x14ac:dyDescent="0.35">
      <c r="A112" s="5"/>
      <c r="B112" s="5"/>
      <c r="C112" s="5"/>
      <c r="D112" s="5"/>
      <c r="E112" s="5"/>
      <c r="F112" s="5" t="s">
        <v>259</v>
      </c>
      <c r="G112" s="5"/>
      <c r="H112" s="5"/>
      <c r="I112" s="6">
        <v>0</v>
      </c>
      <c r="J112" s="7"/>
      <c r="K112" s="6">
        <v>833</v>
      </c>
      <c r="L112" s="7"/>
      <c r="M112" s="6">
        <f t="shared" ref="M112:M119" si="114">ROUND((I112-K112),5)</f>
        <v>-833</v>
      </c>
      <c r="N112" s="7"/>
      <c r="O112" s="39">
        <f t="shared" ref="O112:O119" si="115">ROUND(IF(K112=0, IF(I112=0, 0, 1), I112/K112),5)</f>
        <v>0</v>
      </c>
      <c r="P112" s="7"/>
      <c r="Q112" s="6">
        <v>0</v>
      </c>
      <c r="R112" s="7"/>
      <c r="S112" s="6">
        <v>833</v>
      </c>
      <c r="T112" s="7"/>
      <c r="U112" s="6">
        <f t="shared" ref="U112:U119" si="116">ROUND((Q112-S112),5)</f>
        <v>-833</v>
      </c>
      <c r="V112" s="7"/>
      <c r="W112" s="39">
        <f t="shared" ref="W112:W119" si="117">ROUND(IF(S112=0, IF(Q112=0, 0, 1), Q112/S112),5)</f>
        <v>0</v>
      </c>
      <c r="X112" s="7"/>
      <c r="Y112" s="6">
        <v>31934.31</v>
      </c>
      <c r="Z112" s="7"/>
      <c r="AA112" s="6">
        <v>833</v>
      </c>
      <c r="AB112" s="7"/>
      <c r="AC112" s="6">
        <f t="shared" ref="AC112:AC119" si="118">ROUND((Y112-AA112),5)</f>
        <v>31101.31</v>
      </c>
      <c r="AD112" s="7"/>
      <c r="AE112" s="39">
        <f t="shared" ref="AE112:AE119" si="119">ROUND(IF(AA112=0, IF(Y112=0, 0, 1), Y112/AA112),5)</f>
        <v>38.336509999999997</v>
      </c>
      <c r="AF112" s="7"/>
      <c r="AG112" s="6">
        <v>38775.870000000003</v>
      </c>
      <c r="AH112" s="7"/>
      <c r="AI112" s="6">
        <v>833</v>
      </c>
      <c r="AJ112" s="7"/>
      <c r="AK112" s="6">
        <f t="shared" ref="AK112:AK119" si="120">ROUND((AG112-AI112),5)</f>
        <v>37942.870000000003</v>
      </c>
      <c r="AL112" s="7"/>
      <c r="AM112" s="39">
        <f t="shared" ref="AM112:AM119" si="121">ROUND(IF(AI112=0, IF(AG112=0, 0, 1), AG112/AI112),5)</f>
        <v>46.549660000000003</v>
      </c>
      <c r="AN112" s="7"/>
      <c r="AO112" s="6">
        <v>0</v>
      </c>
      <c r="AP112" s="7"/>
      <c r="AQ112" s="6">
        <v>833</v>
      </c>
      <c r="AR112" s="7"/>
      <c r="AS112" s="6">
        <f t="shared" ref="AS112:AS119" si="122">ROUND((AO112-AQ112),5)</f>
        <v>-833</v>
      </c>
      <c r="AT112" s="7"/>
      <c r="AU112" s="39">
        <f t="shared" ref="AU112:AU119" si="123">ROUND(IF(AQ112=0, IF(AO112=0, 0, 1), AO112/AQ112),5)</f>
        <v>0</v>
      </c>
      <c r="AV112" s="7"/>
      <c r="AW112" s="6">
        <v>-30</v>
      </c>
      <c r="AX112" s="7"/>
      <c r="AY112" s="6">
        <v>833</v>
      </c>
      <c r="AZ112" s="7"/>
      <c r="BA112" s="6">
        <f t="shared" ref="BA112:BA119" si="124">ROUND((AW112-AY112),5)</f>
        <v>-863</v>
      </c>
      <c r="BB112" s="7"/>
      <c r="BC112" s="39">
        <f t="shared" ref="BC112:BC119" si="125">ROUND(IF(AY112=0, IF(AW112=0, 0, 1), AW112/AY112),5)</f>
        <v>-3.601E-2</v>
      </c>
      <c r="BD112" s="7"/>
      <c r="BE112" s="6">
        <v>0</v>
      </c>
      <c r="BF112" s="7"/>
      <c r="BG112" s="6">
        <v>833</v>
      </c>
      <c r="BH112" s="7"/>
      <c r="BI112" s="6">
        <f>ROUND((BE112-BG112),5)</f>
        <v>-833</v>
      </c>
      <c r="BJ112" s="7"/>
      <c r="BK112" s="39">
        <f>ROUND(IF(BG112=0, IF(BE112=0, 0, 1), BE112/BG112),5)</f>
        <v>0</v>
      </c>
      <c r="BL112" s="7"/>
      <c r="BM112" s="6">
        <v>0</v>
      </c>
      <c r="BN112" s="7"/>
      <c r="BO112" s="6">
        <v>833</v>
      </c>
      <c r="BP112" s="7"/>
      <c r="BQ112" s="6">
        <f>ROUND((BM112-BO112),5)</f>
        <v>-833</v>
      </c>
      <c r="BR112" s="7"/>
      <c r="BS112" s="39">
        <f>ROUND(IF(BO112=0, IF(BM112=0, 0, 1), BM112/BO112),5)</f>
        <v>0</v>
      </c>
      <c r="BT112" s="7"/>
      <c r="BU112" s="6">
        <v>0</v>
      </c>
      <c r="BV112" s="7"/>
      <c r="BW112" s="6">
        <v>834</v>
      </c>
      <c r="BX112" s="7"/>
      <c r="BY112" s="6">
        <f>ROUND((BU112-BW112),5)</f>
        <v>-834</v>
      </c>
      <c r="BZ112" s="7"/>
      <c r="CA112" s="39">
        <f>ROUND(IF(BW112=0, IF(BU112=0, 0, 1), BU112/BW112),5)</f>
        <v>0</v>
      </c>
      <c r="CB112" s="7"/>
      <c r="CC112" s="6">
        <v>0</v>
      </c>
      <c r="CD112" s="7"/>
      <c r="CE112" s="6">
        <v>834</v>
      </c>
      <c r="CF112" s="7"/>
      <c r="CG112" s="6">
        <f>ROUND((CC112-CE112),5)</f>
        <v>-834</v>
      </c>
      <c r="CH112" s="7"/>
      <c r="CI112" s="39">
        <f>ROUND(IF(CE112=0, IF(CC112=0, 0, 1), CC112/CE112),5)</f>
        <v>0</v>
      </c>
      <c r="CJ112" s="7"/>
      <c r="CK112" s="6">
        <f t="shared" ref="CK112:CK119" si="126">ROUND(I112+Q112+Y112+AG112+AO112+AW112+BE112+BM112+BU112+CC112,5)</f>
        <v>70680.179999999993</v>
      </c>
      <c r="CL112" s="7"/>
      <c r="CM112" s="6">
        <f t="shared" ref="CM112:CM119" si="127">ROUND(K112+S112+AA112+AI112+AQ112+AY112+BG112+BO112+BW112+CE112,5)</f>
        <v>8332</v>
      </c>
      <c r="CN112" s="7"/>
      <c r="CO112" s="6">
        <f t="shared" ref="CO112:CO119" si="128">ROUND((CK112-CM112),5)</f>
        <v>62348.18</v>
      </c>
      <c r="CP112" s="7"/>
      <c r="CQ112" s="39">
        <f t="shared" ref="CQ112:CQ119" si="129">ROUND(IF(CM112=0, IF(CK112=0, 0, 1), CK112/CM112),5)</f>
        <v>8.4829799999999995</v>
      </c>
      <c r="CR112" s="8"/>
    </row>
    <row r="113" spans="1:96" ht="18" x14ac:dyDescent="0.35">
      <c r="A113" s="5"/>
      <c r="B113" s="5"/>
      <c r="C113" s="5"/>
      <c r="D113" s="5"/>
      <c r="E113" s="5"/>
      <c r="F113" s="5" t="s">
        <v>260</v>
      </c>
      <c r="G113" s="5"/>
      <c r="H113" s="5"/>
      <c r="I113" s="6">
        <v>2427.62</v>
      </c>
      <c r="J113" s="7"/>
      <c r="K113" s="6">
        <v>542</v>
      </c>
      <c r="L113" s="7"/>
      <c r="M113" s="6">
        <f t="shared" si="114"/>
        <v>1885.62</v>
      </c>
      <c r="N113" s="7"/>
      <c r="O113" s="39">
        <f t="shared" si="115"/>
        <v>4.4790000000000001</v>
      </c>
      <c r="P113" s="7"/>
      <c r="Q113" s="6">
        <v>1110.51</v>
      </c>
      <c r="R113" s="7"/>
      <c r="S113" s="6">
        <v>542</v>
      </c>
      <c r="T113" s="7"/>
      <c r="U113" s="6">
        <f t="shared" si="116"/>
        <v>568.51</v>
      </c>
      <c r="V113" s="7"/>
      <c r="W113" s="39">
        <f t="shared" si="117"/>
        <v>2.0489099999999998</v>
      </c>
      <c r="X113" s="7"/>
      <c r="Y113" s="6">
        <v>-998.96</v>
      </c>
      <c r="Z113" s="7"/>
      <c r="AA113" s="6">
        <v>542</v>
      </c>
      <c r="AB113" s="7"/>
      <c r="AC113" s="6">
        <f t="shared" si="118"/>
        <v>-1540.96</v>
      </c>
      <c r="AD113" s="7"/>
      <c r="AE113" s="39">
        <f t="shared" si="119"/>
        <v>-1.8431</v>
      </c>
      <c r="AF113" s="7"/>
      <c r="AG113" s="6">
        <v>1279.5</v>
      </c>
      <c r="AH113" s="7"/>
      <c r="AI113" s="6">
        <v>542</v>
      </c>
      <c r="AJ113" s="7"/>
      <c r="AK113" s="6">
        <f t="shared" si="120"/>
        <v>737.5</v>
      </c>
      <c r="AL113" s="7"/>
      <c r="AM113" s="39">
        <f t="shared" si="121"/>
        <v>2.3607</v>
      </c>
      <c r="AN113" s="7"/>
      <c r="AO113" s="6">
        <v>1452.19</v>
      </c>
      <c r="AP113" s="7"/>
      <c r="AQ113" s="6">
        <v>542</v>
      </c>
      <c r="AR113" s="7"/>
      <c r="AS113" s="6">
        <f t="shared" si="122"/>
        <v>910.19</v>
      </c>
      <c r="AT113" s="7"/>
      <c r="AU113" s="39">
        <f t="shared" si="123"/>
        <v>2.6793200000000001</v>
      </c>
      <c r="AV113" s="7"/>
      <c r="AW113" s="6">
        <v>1363.82</v>
      </c>
      <c r="AX113" s="7"/>
      <c r="AY113" s="6">
        <v>542</v>
      </c>
      <c r="AZ113" s="7"/>
      <c r="BA113" s="6">
        <f t="shared" si="124"/>
        <v>821.82</v>
      </c>
      <c r="BB113" s="7"/>
      <c r="BC113" s="39">
        <f t="shared" si="125"/>
        <v>2.51627</v>
      </c>
      <c r="BD113" s="7"/>
      <c r="BE113" s="6">
        <v>2281.61</v>
      </c>
      <c r="BF113" s="7"/>
      <c r="BG113" s="6">
        <v>542</v>
      </c>
      <c r="BH113" s="7"/>
      <c r="BI113" s="6">
        <f>ROUND((BE113-BG113),5)</f>
        <v>1739.61</v>
      </c>
      <c r="BJ113" s="7"/>
      <c r="BK113" s="39">
        <f>ROUND(IF(BG113=0, IF(BE113=0, 0, 1), BE113/BG113),5)</f>
        <v>4.2096099999999996</v>
      </c>
      <c r="BL113" s="7"/>
      <c r="BM113" s="6">
        <v>738.6</v>
      </c>
      <c r="BN113" s="7"/>
      <c r="BO113" s="6">
        <v>542</v>
      </c>
      <c r="BP113" s="7"/>
      <c r="BQ113" s="6">
        <f>ROUND((BM113-BO113),5)</f>
        <v>196.6</v>
      </c>
      <c r="BR113" s="7"/>
      <c r="BS113" s="39">
        <f>ROUND(IF(BO113=0, IF(BM113=0, 0, 1), BM113/BO113),5)</f>
        <v>1.36273</v>
      </c>
      <c r="BT113" s="7"/>
      <c r="BU113" s="6">
        <v>1084.5</v>
      </c>
      <c r="BV113" s="7"/>
      <c r="BW113" s="6">
        <v>541</v>
      </c>
      <c r="BX113" s="7"/>
      <c r="BY113" s="6">
        <f>ROUND((BU113-BW113),5)</f>
        <v>543.5</v>
      </c>
      <c r="BZ113" s="7"/>
      <c r="CA113" s="39">
        <f>ROUND(IF(BW113=0, IF(BU113=0, 0, 1), BU113/BW113),5)</f>
        <v>2.0046200000000001</v>
      </c>
      <c r="CB113" s="7"/>
      <c r="CC113" s="6">
        <v>279.5</v>
      </c>
      <c r="CD113" s="7"/>
      <c r="CE113" s="6">
        <v>541</v>
      </c>
      <c r="CF113" s="7"/>
      <c r="CG113" s="6">
        <f>ROUND((CC113-CE113),5)</f>
        <v>-261.5</v>
      </c>
      <c r="CH113" s="7"/>
      <c r="CI113" s="39">
        <f>ROUND(IF(CE113=0, IF(CC113=0, 0, 1), CC113/CE113),5)</f>
        <v>0.51663999999999999</v>
      </c>
      <c r="CJ113" s="7"/>
      <c r="CK113" s="6">
        <f t="shared" si="126"/>
        <v>11018.89</v>
      </c>
      <c r="CL113" s="7"/>
      <c r="CM113" s="6">
        <f t="shared" si="127"/>
        <v>5418</v>
      </c>
      <c r="CN113" s="7"/>
      <c r="CO113" s="6">
        <f t="shared" si="128"/>
        <v>5600.89</v>
      </c>
      <c r="CP113" s="7"/>
      <c r="CQ113" s="46">
        <f t="shared" si="129"/>
        <v>2.03376</v>
      </c>
      <c r="CR113" s="8"/>
    </row>
    <row r="114" spans="1:96" ht="18" x14ac:dyDescent="0.35">
      <c r="A114" s="5"/>
      <c r="B114" s="5"/>
      <c r="C114" s="5"/>
      <c r="D114" s="5"/>
      <c r="E114" s="5"/>
      <c r="F114" s="5" t="s">
        <v>261</v>
      </c>
      <c r="G114" s="5"/>
      <c r="H114" s="5"/>
      <c r="I114" s="6">
        <v>0</v>
      </c>
      <c r="J114" s="7"/>
      <c r="K114" s="6">
        <v>1250</v>
      </c>
      <c r="L114" s="7"/>
      <c r="M114" s="6">
        <f t="shared" si="114"/>
        <v>-1250</v>
      </c>
      <c r="N114" s="7"/>
      <c r="O114" s="39">
        <f t="shared" si="115"/>
        <v>0</v>
      </c>
      <c r="P114" s="7"/>
      <c r="Q114" s="6">
        <v>971</v>
      </c>
      <c r="R114" s="7"/>
      <c r="S114" s="6">
        <v>1250</v>
      </c>
      <c r="T114" s="7"/>
      <c r="U114" s="6">
        <f t="shared" si="116"/>
        <v>-279</v>
      </c>
      <c r="V114" s="7"/>
      <c r="W114" s="39">
        <f t="shared" si="117"/>
        <v>0.77680000000000005</v>
      </c>
      <c r="X114" s="7"/>
      <c r="Y114" s="6">
        <v>0</v>
      </c>
      <c r="Z114" s="7"/>
      <c r="AA114" s="6">
        <v>1250</v>
      </c>
      <c r="AB114" s="7"/>
      <c r="AC114" s="6">
        <f t="shared" si="118"/>
        <v>-1250</v>
      </c>
      <c r="AD114" s="7"/>
      <c r="AE114" s="39">
        <f t="shared" si="119"/>
        <v>0</v>
      </c>
      <c r="AF114" s="7"/>
      <c r="AG114" s="6">
        <v>7017.41</v>
      </c>
      <c r="AH114" s="7"/>
      <c r="AI114" s="6">
        <v>1250</v>
      </c>
      <c r="AJ114" s="7"/>
      <c r="AK114" s="6">
        <f t="shared" si="120"/>
        <v>5767.41</v>
      </c>
      <c r="AL114" s="7"/>
      <c r="AM114" s="39">
        <f t="shared" si="121"/>
        <v>5.6139299999999999</v>
      </c>
      <c r="AN114" s="7"/>
      <c r="AO114" s="6">
        <v>133.88999999999999</v>
      </c>
      <c r="AP114" s="7"/>
      <c r="AQ114" s="6">
        <v>1250</v>
      </c>
      <c r="AR114" s="7"/>
      <c r="AS114" s="6">
        <f t="shared" si="122"/>
        <v>-1116.1099999999999</v>
      </c>
      <c r="AT114" s="7"/>
      <c r="AU114" s="39">
        <f t="shared" si="123"/>
        <v>0.10711</v>
      </c>
      <c r="AV114" s="7"/>
      <c r="AW114" s="6">
        <v>1318</v>
      </c>
      <c r="AX114" s="7"/>
      <c r="AY114" s="6">
        <v>1250</v>
      </c>
      <c r="AZ114" s="7"/>
      <c r="BA114" s="6">
        <f t="shared" si="124"/>
        <v>68</v>
      </c>
      <c r="BB114" s="7"/>
      <c r="BC114" s="39">
        <f t="shared" si="125"/>
        <v>1.0544</v>
      </c>
      <c r="BD114" s="7"/>
      <c r="BE114" s="6">
        <v>0</v>
      </c>
      <c r="BF114" s="7"/>
      <c r="BG114" s="6">
        <v>1250</v>
      </c>
      <c r="BH114" s="7"/>
      <c r="BI114" s="6">
        <f>ROUND((BE114-BG114),5)</f>
        <v>-1250</v>
      </c>
      <c r="BJ114" s="7"/>
      <c r="BK114" s="39">
        <f>ROUND(IF(BG114=0, IF(BE114=0, 0, 1), BE114/BG114),5)</f>
        <v>0</v>
      </c>
      <c r="BL114" s="7"/>
      <c r="BM114" s="6">
        <v>133.88999999999999</v>
      </c>
      <c r="BN114" s="7"/>
      <c r="BO114" s="6">
        <v>1250</v>
      </c>
      <c r="BP114" s="7"/>
      <c r="BQ114" s="6">
        <f>ROUND((BM114-BO114),5)</f>
        <v>-1116.1099999999999</v>
      </c>
      <c r="BR114" s="7"/>
      <c r="BS114" s="39">
        <f>ROUND(IF(BO114=0, IF(BM114=0, 0, 1), BM114/BO114),5)</f>
        <v>0.10711</v>
      </c>
      <c r="BT114" s="7"/>
      <c r="BU114" s="6">
        <v>8039.41</v>
      </c>
      <c r="BV114" s="7"/>
      <c r="BW114" s="6">
        <v>1250</v>
      </c>
      <c r="BX114" s="7"/>
      <c r="BY114" s="6">
        <f>ROUND((BU114-BW114),5)</f>
        <v>6789.41</v>
      </c>
      <c r="BZ114" s="7"/>
      <c r="CA114" s="39">
        <f>ROUND(IF(BW114=0, IF(BU114=0, 0, 1), BU114/BW114),5)</f>
        <v>6.4315300000000004</v>
      </c>
      <c r="CB114" s="7"/>
      <c r="CC114" s="6">
        <v>0</v>
      </c>
      <c r="CD114" s="7"/>
      <c r="CE114" s="6">
        <v>1250</v>
      </c>
      <c r="CF114" s="7"/>
      <c r="CG114" s="6">
        <f>ROUND((CC114-CE114),5)</f>
        <v>-1250</v>
      </c>
      <c r="CH114" s="7"/>
      <c r="CI114" s="39">
        <f>ROUND(IF(CE114=0, IF(CC114=0, 0, 1), CC114/CE114),5)</f>
        <v>0</v>
      </c>
      <c r="CJ114" s="7"/>
      <c r="CK114" s="6">
        <f t="shared" si="126"/>
        <v>17613.599999999999</v>
      </c>
      <c r="CL114" s="7"/>
      <c r="CM114" s="6">
        <f t="shared" si="127"/>
        <v>12500</v>
      </c>
      <c r="CN114" s="7"/>
      <c r="CO114" s="6">
        <f t="shared" si="128"/>
        <v>5113.6000000000004</v>
      </c>
      <c r="CP114" s="7"/>
      <c r="CQ114" s="39">
        <f t="shared" si="129"/>
        <v>1.40909</v>
      </c>
      <c r="CR114" s="8"/>
    </row>
    <row r="115" spans="1:96" ht="18" x14ac:dyDescent="0.35">
      <c r="A115" s="5"/>
      <c r="B115" s="5"/>
      <c r="C115" s="5"/>
      <c r="D115" s="5"/>
      <c r="E115" s="5"/>
      <c r="F115" s="5" t="s">
        <v>262</v>
      </c>
      <c r="G115" s="5"/>
      <c r="H115" s="5"/>
      <c r="I115" s="6">
        <v>0</v>
      </c>
      <c r="J115" s="7"/>
      <c r="K115" s="6">
        <v>667</v>
      </c>
      <c r="L115" s="7"/>
      <c r="M115" s="6">
        <f t="shared" si="114"/>
        <v>-667</v>
      </c>
      <c r="N115" s="7"/>
      <c r="O115" s="39">
        <f t="shared" si="115"/>
        <v>0</v>
      </c>
      <c r="P115" s="7"/>
      <c r="Q115" s="6">
        <v>0</v>
      </c>
      <c r="R115" s="7"/>
      <c r="S115" s="6">
        <v>667</v>
      </c>
      <c r="T115" s="7"/>
      <c r="U115" s="6">
        <f t="shared" si="116"/>
        <v>-667</v>
      </c>
      <c r="V115" s="7"/>
      <c r="W115" s="39">
        <f t="shared" si="117"/>
        <v>0</v>
      </c>
      <c r="X115" s="7"/>
      <c r="Y115" s="6">
        <v>0</v>
      </c>
      <c r="Z115" s="7"/>
      <c r="AA115" s="6">
        <v>667</v>
      </c>
      <c r="AB115" s="7"/>
      <c r="AC115" s="6">
        <f t="shared" si="118"/>
        <v>-667</v>
      </c>
      <c r="AD115" s="7"/>
      <c r="AE115" s="39">
        <f t="shared" si="119"/>
        <v>0</v>
      </c>
      <c r="AF115" s="7"/>
      <c r="AG115" s="6">
        <v>0</v>
      </c>
      <c r="AH115" s="7"/>
      <c r="AI115" s="6">
        <v>667</v>
      </c>
      <c r="AJ115" s="7"/>
      <c r="AK115" s="6">
        <f t="shared" si="120"/>
        <v>-667</v>
      </c>
      <c r="AL115" s="7"/>
      <c r="AM115" s="39">
        <f t="shared" si="121"/>
        <v>0</v>
      </c>
      <c r="AN115" s="7"/>
      <c r="AO115" s="6">
        <v>0</v>
      </c>
      <c r="AP115" s="7"/>
      <c r="AQ115" s="6">
        <v>667</v>
      </c>
      <c r="AR115" s="7"/>
      <c r="AS115" s="6">
        <f t="shared" si="122"/>
        <v>-667</v>
      </c>
      <c r="AT115" s="7"/>
      <c r="AU115" s="39">
        <f t="shared" si="123"/>
        <v>0</v>
      </c>
      <c r="AV115" s="7"/>
      <c r="AW115" s="6">
        <v>0</v>
      </c>
      <c r="AX115" s="7"/>
      <c r="AY115" s="6">
        <v>667</v>
      </c>
      <c r="AZ115" s="7"/>
      <c r="BA115" s="6">
        <f t="shared" si="124"/>
        <v>-667</v>
      </c>
      <c r="BB115" s="7"/>
      <c r="BC115" s="39">
        <f t="shared" si="125"/>
        <v>0</v>
      </c>
      <c r="BD115" s="7"/>
      <c r="BE115" s="6">
        <v>0</v>
      </c>
      <c r="BF115" s="7"/>
      <c r="BG115" s="6">
        <v>667</v>
      </c>
      <c r="BH115" s="7"/>
      <c r="BI115" s="6">
        <f>ROUND((BE115-BG115),5)</f>
        <v>-667</v>
      </c>
      <c r="BJ115" s="7"/>
      <c r="BK115" s="39">
        <f>ROUND(IF(BG115=0, IF(BE115=0, 0, 1), BE115/BG115),5)</f>
        <v>0</v>
      </c>
      <c r="BL115" s="7"/>
      <c r="BM115" s="6">
        <v>0</v>
      </c>
      <c r="BN115" s="7"/>
      <c r="BO115" s="6">
        <v>667</v>
      </c>
      <c r="BP115" s="7"/>
      <c r="BQ115" s="6">
        <f>ROUND((BM115-BO115),5)</f>
        <v>-667</v>
      </c>
      <c r="BR115" s="7"/>
      <c r="BS115" s="39">
        <f>ROUND(IF(BO115=0, IF(BM115=0, 0, 1), BM115/BO115),5)</f>
        <v>0</v>
      </c>
      <c r="BT115" s="7"/>
      <c r="BU115" s="6">
        <v>0</v>
      </c>
      <c r="BV115" s="7"/>
      <c r="BW115" s="6">
        <v>666</v>
      </c>
      <c r="BX115" s="7"/>
      <c r="BY115" s="6">
        <f>ROUND((BU115-BW115),5)</f>
        <v>-666</v>
      </c>
      <c r="BZ115" s="7"/>
      <c r="CA115" s="39">
        <f>ROUND(IF(BW115=0, IF(BU115=0, 0, 1), BU115/BW115),5)</f>
        <v>0</v>
      </c>
      <c r="CB115" s="7"/>
      <c r="CC115" s="6">
        <v>0</v>
      </c>
      <c r="CD115" s="7"/>
      <c r="CE115" s="6">
        <v>666</v>
      </c>
      <c r="CF115" s="7"/>
      <c r="CG115" s="6">
        <f>ROUND((CC115-CE115),5)</f>
        <v>-666</v>
      </c>
      <c r="CH115" s="7"/>
      <c r="CI115" s="39">
        <f>ROUND(IF(CE115=0, IF(CC115=0, 0, 1), CC115/CE115),5)</f>
        <v>0</v>
      </c>
      <c r="CJ115" s="7"/>
      <c r="CK115" s="6">
        <f t="shared" si="126"/>
        <v>0</v>
      </c>
      <c r="CL115" s="7"/>
      <c r="CM115" s="6">
        <f t="shared" si="127"/>
        <v>6668</v>
      </c>
      <c r="CN115" s="7"/>
      <c r="CO115" s="6">
        <f t="shared" si="128"/>
        <v>-6668</v>
      </c>
      <c r="CP115" s="7"/>
      <c r="CQ115" s="39">
        <f t="shared" si="129"/>
        <v>0</v>
      </c>
      <c r="CR115" s="8"/>
    </row>
    <row r="116" spans="1:96" ht="18" x14ac:dyDescent="0.35">
      <c r="A116" s="5"/>
      <c r="B116" s="5"/>
      <c r="C116" s="5"/>
      <c r="D116" s="5"/>
      <c r="E116" s="5"/>
      <c r="F116" s="5" t="s">
        <v>263</v>
      </c>
      <c r="G116" s="5"/>
      <c r="H116" s="5"/>
      <c r="I116" s="6">
        <v>0</v>
      </c>
      <c r="J116" s="7"/>
      <c r="K116" s="6">
        <v>0</v>
      </c>
      <c r="L116" s="7"/>
      <c r="M116" s="6">
        <f t="shared" si="114"/>
        <v>0</v>
      </c>
      <c r="N116" s="7"/>
      <c r="O116" s="39">
        <f t="shared" si="115"/>
        <v>0</v>
      </c>
      <c r="P116" s="7"/>
      <c r="Q116" s="6">
        <v>0</v>
      </c>
      <c r="R116" s="7"/>
      <c r="S116" s="6">
        <v>0</v>
      </c>
      <c r="T116" s="7"/>
      <c r="U116" s="6">
        <f t="shared" si="116"/>
        <v>0</v>
      </c>
      <c r="V116" s="7"/>
      <c r="W116" s="39">
        <f t="shared" si="117"/>
        <v>0</v>
      </c>
      <c r="X116" s="7"/>
      <c r="Y116" s="6">
        <v>0</v>
      </c>
      <c r="Z116" s="7"/>
      <c r="AA116" s="6">
        <v>0</v>
      </c>
      <c r="AB116" s="7"/>
      <c r="AC116" s="6">
        <f t="shared" si="118"/>
        <v>0</v>
      </c>
      <c r="AD116" s="7"/>
      <c r="AE116" s="39">
        <f t="shared" si="119"/>
        <v>0</v>
      </c>
      <c r="AF116" s="7"/>
      <c r="AG116" s="6">
        <v>0</v>
      </c>
      <c r="AH116" s="7"/>
      <c r="AI116" s="6">
        <v>0</v>
      </c>
      <c r="AJ116" s="7"/>
      <c r="AK116" s="6">
        <f t="shared" si="120"/>
        <v>0</v>
      </c>
      <c r="AL116" s="7"/>
      <c r="AM116" s="39">
        <f t="shared" si="121"/>
        <v>0</v>
      </c>
      <c r="AN116" s="7"/>
      <c r="AO116" s="6">
        <v>0</v>
      </c>
      <c r="AP116" s="7"/>
      <c r="AQ116" s="6">
        <v>0</v>
      </c>
      <c r="AR116" s="7"/>
      <c r="AS116" s="6">
        <f t="shared" si="122"/>
        <v>0</v>
      </c>
      <c r="AT116" s="7"/>
      <c r="AU116" s="39">
        <f t="shared" si="123"/>
        <v>0</v>
      </c>
      <c r="AV116" s="7"/>
      <c r="AW116" s="6">
        <v>0</v>
      </c>
      <c r="AX116" s="7"/>
      <c r="AY116" s="6">
        <v>0</v>
      </c>
      <c r="AZ116" s="7"/>
      <c r="BA116" s="6">
        <f t="shared" si="124"/>
        <v>0</v>
      </c>
      <c r="BB116" s="7"/>
      <c r="BC116" s="39">
        <f t="shared" si="125"/>
        <v>0</v>
      </c>
      <c r="BD116" s="7"/>
      <c r="BE116" s="6">
        <v>0</v>
      </c>
      <c r="BF116" s="7"/>
      <c r="BG116" s="6"/>
      <c r="BH116" s="7"/>
      <c r="BI116" s="6"/>
      <c r="BJ116" s="7"/>
      <c r="BK116" s="39"/>
      <c r="BL116" s="7"/>
      <c r="BM116" s="6">
        <v>0</v>
      </c>
      <c r="BN116" s="7"/>
      <c r="BO116" s="6"/>
      <c r="BP116" s="7"/>
      <c r="BQ116" s="6"/>
      <c r="BR116" s="7"/>
      <c r="BS116" s="39"/>
      <c r="BT116" s="7"/>
      <c r="BU116" s="6">
        <v>0</v>
      </c>
      <c r="BV116" s="7"/>
      <c r="BW116" s="6"/>
      <c r="BX116" s="7"/>
      <c r="BY116" s="6"/>
      <c r="BZ116" s="7"/>
      <c r="CA116" s="39"/>
      <c r="CB116" s="7"/>
      <c r="CC116" s="6">
        <v>0</v>
      </c>
      <c r="CD116" s="7"/>
      <c r="CE116" s="6"/>
      <c r="CF116" s="7"/>
      <c r="CG116" s="6"/>
      <c r="CH116" s="7"/>
      <c r="CI116" s="39"/>
      <c r="CJ116" s="7"/>
      <c r="CK116" s="6">
        <f t="shared" si="126"/>
        <v>0</v>
      </c>
      <c r="CL116" s="7"/>
      <c r="CM116" s="6">
        <f t="shared" si="127"/>
        <v>0</v>
      </c>
      <c r="CN116" s="7"/>
      <c r="CO116" s="6">
        <f t="shared" si="128"/>
        <v>0</v>
      </c>
      <c r="CP116" s="7"/>
      <c r="CQ116" s="39">
        <f t="shared" si="129"/>
        <v>0</v>
      </c>
      <c r="CR116" s="8"/>
    </row>
    <row r="117" spans="1:96" ht="18" x14ac:dyDescent="0.35">
      <c r="A117" s="5"/>
      <c r="B117" s="5"/>
      <c r="C117" s="5"/>
      <c r="D117" s="5"/>
      <c r="E117" s="5"/>
      <c r="F117" s="5" t="s">
        <v>264</v>
      </c>
      <c r="G117" s="5"/>
      <c r="H117" s="5"/>
      <c r="I117" s="6">
        <v>338.43</v>
      </c>
      <c r="J117" s="7"/>
      <c r="K117" s="6">
        <v>1667</v>
      </c>
      <c r="L117" s="7"/>
      <c r="M117" s="6">
        <f t="shared" si="114"/>
        <v>-1328.57</v>
      </c>
      <c r="N117" s="7"/>
      <c r="O117" s="39">
        <f t="shared" si="115"/>
        <v>0.20302000000000001</v>
      </c>
      <c r="P117" s="7"/>
      <c r="Q117" s="6">
        <v>0</v>
      </c>
      <c r="R117" s="7"/>
      <c r="S117" s="6">
        <v>1667</v>
      </c>
      <c r="T117" s="7"/>
      <c r="U117" s="6">
        <f t="shared" si="116"/>
        <v>-1667</v>
      </c>
      <c r="V117" s="7"/>
      <c r="W117" s="39">
        <f t="shared" si="117"/>
        <v>0</v>
      </c>
      <c r="X117" s="7"/>
      <c r="Y117" s="6">
        <v>0</v>
      </c>
      <c r="Z117" s="7"/>
      <c r="AA117" s="6">
        <v>1667</v>
      </c>
      <c r="AB117" s="7"/>
      <c r="AC117" s="6">
        <f t="shared" si="118"/>
        <v>-1667</v>
      </c>
      <c r="AD117" s="7"/>
      <c r="AE117" s="39">
        <f t="shared" si="119"/>
        <v>0</v>
      </c>
      <c r="AF117" s="7"/>
      <c r="AG117" s="6">
        <v>0</v>
      </c>
      <c r="AH117" s="7"/>
      <c r="AI117" s="6">
        <v>1667</v>
      </c>
      <c r="AJ117" s="7"/>
      <c r="AK117" s="6">
        <f t="shared" si="120"/>
        <v>-1667</v>
      </c>
      <c r="AL117" s="7"/>
      <c r="AM117" s="39">
        <f t="shared" si="121"/>
        <v>0</v>
      </c>
      <c r="AN117" s="7"/>
      <c r="AO117" s="6">
        <v>0</v>
      </c>
      <c r="AP117" s="7"/>
      <c r="AQ117" s="6">
        <v>1667</v>
      </c>
      <c r="AR117" s="7"/>
      <c r="AS117" s="6">
        <f t="shared" si="122"/>
        <v>-1667</v>
      </c>
      <c r="AT117" s="7"/>
      <c r="AU117" s="39">
        <f t="shared" si="123"/>
        <v>0</v>
      </c>
      <c r="AV117" s="7"/>
      <c r="AW117" s="6">
        <v>7528.82</v>
      </c>
      <c r="AX117" s="7"/>
      <c r="AY117" s="6">
        <v>1667</v>
      </c>
      <c r="AZ117" s="7"/>
      <c r="BA117" s="6">
        <f t="shared" si="124"/>
        <v>5861.82</v>
      </c>
      <c r="BB117" s="7"/>
      <c r="BC117" s="39">
        <f t="shared" si="125"/>
        <v>4.5163900000000003</v>
      </c>
      <c r="BD117" s="7"/>
      <c r="BE117" s="6">
        <v>-377.4</v>
      </c>
      <c r="BF117" s="7"/>
      <c r="BG117" s="6">
        <v>1667</v>
      </c>
      <c r="BH117" s="7"/>
      <c r="BI117" s="6">
        <f>ROUND((BE117-BG117),5)</f>
        <v>-2044.4</v>
      </c>
      <c r="BJ117" s="7"/>
      <c r="BK117" s="39">
        <f>ROUND(IF(BG117=0, IF(BE117=0, 0, 1), BE117/BG117),5)</f>
        <v>-0.22639000000000001</v>
      </c>
      <c r="BL117" s="7"/>
      <c r="BM117" s="6">
        <v>-5142.71</v>
      </c>
      <c r="BN117" s="7"/>
      <c r="BO117" s="6">
        <v>1667</v>
      </c>
      <c r="BP117" s="7"/>
      <c r="BQ117" s="6">
        <f>ROUND((BM117-BO117),5)</f>
        <v>-6809.71</v>
      </c>
      <c r="BR117" s="7"/>
      <c r="BS117" s="39">
        <f>ROUND(IF(BO117=0, IF(BM117=0, 0, 1), BM117/BO117),5)</f>
        <v>-3.08501</v>
      </c>
      <c r="BT117" s="7"/>
      <c r="BU117" s="6">
        <v>2098.2600000000002</v>
      </c>
      <c r="BV117" s="7"/>
      <c r="BW117" s="6">
        <v>1666</v>
      </c>
      <c r="BX117" s="7"/>
      <c r="BY117" s="6">
        <f>ROUND((BU117-BW117),5)</f>
        <v>432.26</v>
      </c>
      <c r="BZ117" s="7"/>
      <c r="CA117" s="39">
        <f>ROUND(IF(BW117=0, IF(BU117=0, 0, 1), BU117/BW117),5)</f>
        <v>1.25946</v>
      </c>
      <c r="CB117" s="7"/>
      <c r="CC117" s="6">
        <v>0</v>
      </c>
      <c r="CD117" s="7"/>
      <c r="CE117" s="6">
        <v>1666</v>
      </c>
      <c r="CF117" s="7"/>
      <c r="CG117" s="6">
        <f>ROUND((CC117-CE117),5)</f>
        <v>-1666</v>
      </c>
      <c r="CH117" s="7"/>
      <c r="CI117" s="39">
        <f>ROUND(IF(CE117=0, IF(CC117=0, 0, 1), CC117/CE117),5)</f>
        <v>0</v>
      </c>
      <c r="CJ117" s="7"/>
      <c r="CK117" s="6">
        <f t="shared" si="126"/>
        <v>4445.3999999999996</v>
      </c>
      <c r="CL117" s="7"/>
      <c r="CM117" s="6">
        <f t="shared" si="127"/>
        <v>16668</v>
      </c>
      <c r="CN117" s="7"/>
      <c r="CO117" s="6">
        <f t="shared" si="128"/>
        <v>-12222.6</v>
      </c>
      <c r="CP117" s="7"/>
      <c r="CQ117" s="39">
        <f t="shared" si="129"/>
        <v>0.26669999999999999</v>
      </c>
      <c r="CR117" s="8"/>
    </row>
    <row r="118" spans="1:96" ht="18" x14ac:dyDescent="0.35">
      <c r="A118" s="5"/>
      <c r="B118" s="5"/>
      <c r="C118" s="5"/>
      <c r="D118" s="5"/>
      <c r="E118" s="5"/>
      <c r="F118" s="5" t="s">
        <v>265</v>
      </c>
      <c r="G118" s="5"/>
      <c r="H118" s="5"/>
      <c r="I118" s="6">
        <v>2955.08</v>
      </c>
      <c r="J118" s="7"/>
      <c r="K118" s="6">
        <v>1917</v>
      </c>
      <c r="L118" s="7"/>
      <c r="M118" s="6">
        <f t="shared" si="114"/>
        <v>1038.08</v>
      </c>
      <c r="N118" s="7"/>
      <c r="O118" s="39">
        <f t="shared" si="115"/>
        <v>1.5415099999999999</v>
      </c>
      <c r="P118" s="7"/>
      <c r="Q118" s="6">
        <v>2818.08</v>
      </c>
      <c r="R118" s="7"/>
      <c r="S118" s="6">
        <v>1917</v>
      </c>
      <c r="T118" s="7"/>
      <c r="U118" s="6">
        <f t="shared" si="116"/>
        <v>901.08</v>
      </c>
      <c r="V118" s="7"/>
      <c r="W118" s="39">
        <f t="shared" si="117"/>
        <v>1.4700500000000001</v>
      </c>
      <c r="X118" s="7"/>
      <c r="Y118" s="6">
        <v>5200.71</v>
      </c>
      <c r="Z118" s="7"/>
      <c r="AA118" s="6">
        <v>1917</v>
      </c>
      <c r="AB118" s="7"/>
      <c r="AC118" s="6">
        <f t="shared" si="118"/>
        <v>3283.71</v>
      </c>
      <c r="AD118" s="7"/>
      <c r="AE118" s="39">
        <f t="shared" si="119"/>
        <v>2.7129400000000001</v>
      </c>
      <c r="AF118" s="7"/>
      <c r="AG118" s="6">
        <v>2653.25</v>
      </c>
      <c r="AH118" s="7"/>
      <c r="AI118" s="6">
        <v>1917</v>
      </c>
      <c r="AJ118" s="7"/>
      <c r="AK118" s="6">
        <f t="shared" si="120"/>
        <v>736.25</v>
      </c>
      <c r="AL118" s="7"/>
      <c r="AM118" s="39">
        <f t="shared" si="121"/>
        <v>1.3840600000000001</v>
      </c>
      <c r="AN118" s="7"/>
      <c r="AO118" s="6">
        <v>1585.08</v>
      </c>
      <c r="AP118" s="7"/>
      <c r="AQ118" s="6">
        <v>1917</v>
      </c>
      <c r="AR118" s="7"/>
      <c r="AS118" s="6">
        <f t="shared" si="122"/>
        <v>-331.92</v>
      </c>
      <c r="AT118" s="7"/>
      <c r="AU118" s="39">
        <f t="shared" si="123"/>
        <v>0.82684999999999997</v>
      </c>
      <c r="AV118" s="7"/>
      <c r="AW118" s="6">
        <v>3381.08</v>
      </c>
      <c r="AX118" s="7"/>
      <c r="AY118" s="6">
        <v>1917</v>
      </c>
      <c r="AZ118" s="7"/>
      <c r="BA118" s="6">
        <f t="shared" si="124"/>
        <v>1464.08</v>
      </c>
      <c r="BB118" s="7"/>
      <c r="BC118" s="39">
        <f t="shared" si="125"/>
        <v>1.7637400000000001</v>
      </c>
      <c r="BD118" s="7"/>
      <c r="BE118" s="6">
        <v>2790.6</v>
      </c>
      <c r="BF118" s="7"/>
      <c r="BG118" s="6">
        <v>1917</v>
      </c>
      <c r="BH118" s="7"/>
      <c r="BI118" s="6">
        <f>ROUND((BE118-BG118),5)</f>
        <v>873.6</v>
      </c>
      <c r="BJ118" s="7"/>
      <c r="BK118" s="39">
        <f>ROUND(IF(BG118=0, IF(BE118=0, 0, 1), BE118/BG118),5)</f>
        <v>1.4557100000000001</v>
      </c>
      <c r="BL118" s="7"/>
      <c r="BM118" s="6">
        <v>2623.74</v>
      </c>
      <c r="BN118" s="7"/>
      <c r="BO118" s="6">
        <v>1917</v>
      </c>
      <c r="BP118" s="7"/>
      <c r="BQ118" s="6">
        <f>ROUND((BM118-BO118),5)</f>
        <v>706.74</v>
      </c>
      <c r="BR118" s="7"/>
      <c r="BS118" s="39">
        <f>ROUND(IF(BO118=0, IF(BM118=0, 0, 1), BM118/BO118),5)</f>
        <v>1.3686700000000001</v>
      </c>
      <c r="BT118" s="7"/>
      <c r="BU118" s="6">
        <v>2818.08</v>
      </c>
      <c r="BV118" s="7"/>
      <c r="BW118" s="6">
        <v>1916</v>
      </c>
      <c r="BX118" s="7"/>
      <c r="BY118" s="6">
        <f>ROUND((BU118-BW118),5)</f>
        <v>902.08</v>
      </c>
      <c r="BZ118" s="7"/>
      <c r="CA118" s="39">
        <f>ROUND(IF(BW118=0, IF(BU118=0, 0, 1), BU118/BW118),5)</f>
        <v>1.47081</v>
      </c>
      <c r="CB118" s="7"/>
      <c r="CC118" s="6">
        <v>2818.08</v>
      </c>
      <c r="CD118" s="7"/>
      <c r="CE118" s="6">
        <v>1916</v>
      </c>
      <c r="CF118" s="7"/>
      <c r="CG118" s="6">
        <f>ROUND((CC118-CE118),5)</f>
        <v>902.08</v>
      </c>
      <c r="CH118" s="7"/>
      <c r="CI118" s="39">
        <f>ROUND(IF(CE118=0, IF(CC118=0, 0, 1), CC118/CE118),5)</f>
        <v>1.47081</v>
      </c>
      <c r="CJ118" s="7"/>
      <c r="CK118" s="6">
        <f t="shared" si="126"/>
        <v>29643.78</v>
      </c>
      <c r="CL118" s="7"/>
      <c r="CM118" s="6">
        <f t="shared" si="127"/>
        <v>19168</v>
      </c>
      <c r="CN118" s="7"/>
      <c r="CO118" s="6">
        <f t="shared" si="128"/>
        <v>10475.780000000001</v>
      </c>
      <c r="CP118" s="7"/>
      <c r="CQ118" s="46">
        <f t="shared" si="129"/>
        <v>1.5465199999999999</v>
      </c>
      <c r="CR118" s="8"/>
    </row>
    <row r="119" spans="1:96" ht="18" x14ac:dyDescent="0.35">
      <c r="A119" s="5"/>
      <c r="B119" s="5"/>
      <c r="C119" s="5"/>
      <c r="D119" s="5"/>
      <c r="E119" s="5"/>
      <c r="F119" s="5" t="s">
        <v>266</v>
      </c>
      <c r="G119" s="5"/>
      <c r="H119" s="5"/>
      <c r="I119" s="6">
        <v>105</v>
      </c>
      <c r="J119" s="7"/>
      <c r="K119" s="6">
        <v>500</v>
      </c>
      <c r="L119" s="7"/>
      <c r="M119" s="6">
        <f t="shared" si="114"/>
        <v>-395</v>
      </c>
      <c r="N119" s="7"/>
      <c r="O119" s="39">
        <f t="shared" si="115"/>
        <v>0.21</v>
      </c>
      <c r="P119" s="7"/>
      <c r="Q119" s="6">
        <v>235</v>
      </c>
      <c r="R119" s="7"/>
      <c r="S119" s="6">
        <v>500</v>
      </c>
      <c r="T119" s="7"/>
      <c r="U119" s="6">
        <f t="shared" si="116"/>
        <v>-265</v>
      </c>
      <c r="V119" s="7"/>
      <c r="W119" s="39">
        <f t="shared" si="117"/>
        <v>0.47</v>
      </c>
      <c r="X119" s="7"/>
      <c r="Y119" s="6">
        <v>53.24</v>
      </c>
      <c r="Z119" s="7"/>
      <c r="AA119" s="6">
        <v>500</v>
      </c>
      <c r="AB119" s="7"/>
      <c r="AC119" s="6">
        <f t="shared" si="118"/>
        <v>-446.76</v>
      </c>
      <c r="AD119" s="7"/>
      <c r="AE119" s="39">
        <f t="shared" si="119"/>
        <v>0.10648000000000001</v>
      </c>
      <c r="AF119" s="7"/>
      <c r="AG119" s="6">
        <v>320</v>
      </c>
      <c r="AH119" s="7"/>
      <c r="AI119" s="6">
        <v>500</v>
      </c>
      <c r="AJ119" s="7"/>
      <c r="AK119" s="6">
        <f t="shared" si="120"/>
        <v>-180</v>
      </c>
      <c r="AL119" s="7"/>
      <c r="AM119" s="39">
        <f t="shared" si="121"/>
        <v>0.64</v>
      </c>
      <c r="AN119" s="7"/>
      <c r="AO119" s="6">
        <v>5</v>
      </c>
      <c r="AP119" s="7"/>
      <c r="AQ119" s="6">
        <v>500</v>
      </c>
      <c r="AR119" s="7"/>
      <c r="AS119" s="6">
        <f t="shared" si="122"/>
        <v>-495</v>
      </c>
      <c r="AT119" s="7"/>
      <c r="AU119" s="39">
        <f t="shared" si="123"/>
        <v>0.01</v>
      </c>
      <c r="AV119" s="7"/>
      <c r="AW119" s="6">
        <v>5</v>
      </c>
      <c r="AX119" s="7"/>
      <c r="AY119" s="6">
        <v>500</v>
      </c>
      <c r="AZ119" s="7"/>
      <c r="BA119" s="6">
        <f t="shared" si="124"/>
        <v>-495</v>
      </c>
      <c r="BB119" s="7"/>
      <c r="BC119" s="39">
        <f t="shared" si="125"/>
        <v>0.01</v>
      </c>
      <c r="BD119" s="7"/>
      <c r="BE119" s="6">
        <v>40</v>
      </c>
      <c r="BF119" s="7"/>
      <c r="BG119" s="6">
        <v>500</v>
      </c>
      <c r="BH119" s="7"/>
      <c r="BI119" s="6">
        <f>ROUND((BE119-BG119),5)</f>
        <v>-460</v>
      </c>
      <c r="BJ119" s="7"/>
      <c r="BK119" s="39">
        <f>ROUND(IF(BG119=0, IF(BE119=0, 0, 1), BE119/BG119),5)</f>
        <v>0.08</v>
      </c>
      <c r="BL119" s="7"/>
      <c r="BM119" s="6">
        <v>5</v>
      </c>
      <c r="BN119" s="7"/>
      <c r="BO119" s="6">
        <v>500</v>
      </c>
      <c r="BP119" s="7"/>
      <c r="BQ119" s="6">
        <f>ROUND((BM119-BO119),5)</f>
        <v>-495</v>
      </c>
      <c r="BR119" s="7"/>
      <c r="BS119" s="39">
        <f>ROUND(IF(BO119=0, IF(BM119=0, 0, 1), BM119/BO119),5)</f>
        <v>0.01</v>
      </c>
      <c r="BT119" s="7"/>
      <c r="BU119" s="6">
        <v>202</v>
      </c>
      <c r="BV119" s="7"/>
      <c r="BW119" s="6">
        <v>500</v>
      </c>
      <c r="BX119" s="7"/>
      <c r="BY119" s="6">
        <f>ROUND((BU119-BW119),5)</f>
        <v>-298</v>
      </c>
      <c r="BZ119" s="7"/>
      <c r="CA119" s="39">
        <f>ROUND(IF(BW119=0, IF(BU119=0, 0, 1), BU119/BW119),5)</f>
        <v>0.40400000000000003</v>
      </c>
      <c r="CB119" s="7"/>
      <c r="CC119" s="6">
        <v>5</v>
      </c>
      <c r="CD119" s="7"/>
      <c r="CE119" s="6">
        <v>500</v>
      </c>
      <c r="CF119" s="7"/>
      <c r="CG119" s="6">
        <f>ROUND((CC119-CE119),5)</f>
        <v>-495</v>
      </c>
      <c r="CH119" s="7"/>
      <c r="CI119" s="39">
        <f>ROUND(IF(CE119=0, IF(CC119=0, 0, 1), CC119/CE119),5)</f>
        <v>0.01</v>
      </c>
      <c r="CJ119" s="7"/>
      <c r="CK119" s="6">
        <f t="shared" si="126"/>
        <v>975.24</v>
      </c>
      <c r="CL119" s="7"/>
      <c r="CM119" s="6">
        <f t="shared" si="127"/>
        <v>5000</v>
      </c>
      <c r="CN119" s="7"/>
      <c r="CO119" s="6">
        <f t="shared" si="128"/>
        <v>-4024.76</v>
      </c>
      <c r="CP119" s="7"/>
      <c r="CQ119" s="39">
        <f t="shared" si="129"/>
        <v>0.19505</v>
      </c>
      <c r="CR119" s="8"/>
    </row>
    <row r="120" spans="1:96" ht="18" x14ac:dyDescent="0.35">
      <c r="A120" s="5"/>
      <c r="B120" s="5"/>
      <c r="C120" s="5"/>
      <c r="D120" s="5"/>
      <c r="E120" s="5"/>
      <c r="F120" s="5" t="s">
        <v>267</v>
      </c>
      <c r="G120" s="5"/>
      <c r="H120" s="5"/>
      <c r="I120" s="6"/>
      <c r="J120" s="7"/>
      <c r="K120" s="6"/>
      <c r="L120" s="7"/>
      <c r="M120" s="6"/>
      <c r="N120" s="7"/>
      <c r="O120" s="39"/>
      <c r="P120" s="7"/>
      <c r="Q120" s="6"/>
      <c r="R120" s="7"/>
      <c r="S120" s="6"/>
      <c r="T120" s="7"/>
      <c r="U120" s="6"/>
      <c r="V120" s="7"/>
      <c r="W120" s="39"/>
      <c r="X120" s="7"/>
      <c r="Y120" s="6"/>
      <c r="Z120" s="7"/>
      <c r="AA120" s="6"/>
      <c r="AB120" s="7"/>
      <c r="AC120" s="6"/>
      <c r="AD120" s="7"/>
      <c r="AE120" s="39"/>
      <c r="AF120" s="7"/>
      <c r="AG120" s="6"/>
      <c r="AH120" s="7"/>
      <c r="AI120" s="6"/>
      <c r="AJ120" s="7"/>
      <c r="AK120" s="6"/>
      <c r="AL120" s="7"/>
      <c r="AM120" s="39"/>
      <c r="AN120" s="7"/>
      <c r="AO120" s="6"/>
      <c r="AP120" s="7"/>
      <c r="AQ120" s="6"/>
      <c r="AR120" s="7"/>
      <c r="AS120" s="6"/>
      <c r="AT120" s="7"/>
      <c r="AU120" s="39"/>
      <c r="AV120" s="7"/>
      <c r="AW120" s="6"/>
      <c r="AX120" s="7"/>
      <c r="AY120" s="6"/>
      <c r="AZ120" s="7"/>
      <c r="BA120" s="6"/>
      <c r="BB120" s="7"/>
      <c r="BC120" s="39"/>
      <c r="BD120" s="7"/>
      <c r="BE120" s="6"/>
      <c r="BF120" s="7"/>
      <c r="BG120" s="6"/>
      <c r="BH120" s="7"/>
      <c r="BI120" s="6"/>
      <c r="BJ120" s="7"/>
      <c r="BK120" s="39"/>
      <c r="BL120" s="7"/>
      <c r="BM120" s="6"/>
      <c r="BN120" s="7"/>
      <c r="BO120" s="6"/>
      <c r="BP120" s="7"/>
      <c r="BQ120" s="6"/>
      <c r="BR120" s="7"/>
      <c r="BS120" s="39"/>
      <c r="BT120" s="7"/>
      <c r="BU120" s="6"/>
      <c r="BV120" s="7"/>
      <c r="BW120" s="6"/>
      <c r="BX120" s="7"/>
      <c r="BY120" s="6"/>
      <c r="BZ120" s="7"/>
      <c r="CA120" s="39"/>
      <c r="CB120" s="7"/>
      <c r="CC120" s="6"/>
      <c r="CD120" s="7"/>
      <c r="CE120" s="6"/>
      <c r="CF120" s="7"/>
      <c r="CG120" s="6"/>
      <c r="CH120" s="7"/>
      <c r="CI120" s="39"/>
      <c r="CJ120" s="7"/>
      <c r="CK120" s="6"/>
      <c r="CL120" s="7"/>
      <c r="CM120" s="6"/>
      <c r="CN120" s="7"/>
      <c r="CO120" s="6"/>
      <c r="CP120" s="7"/>
      <c r="CQ120" s="39"/>
      <c r="CR120" s="8"/>
    </row>
    <row r="121" spans="1:96" ht="18" x14ac:dyDescent="0.35">
      <c r="A121" s="5"/>
      <c r="B121" s="5"/>
      <c r="C121" s="5"/>
      <c r="D121" s="5"/>
      <c r="E121" s="5"/>
      <c r="F121" s="5"/>
      <c r="G121" s="5" t="s">
        <v>268</v>
      </c>
      <c r="H121" s="5"/>
      <c r="I121" s="6">
        <v>2192.94</v>
      </c>
      <c r="J121" s="7"/>
      <c r="K121" s="6"/>
      <c r="L121" s="7"/>
      <c r="M121" s="6"/>
      <c r="N121" s="7"/>
      <c r="O121" s="39"/>
      <c r="P121" s="7"/>
      <c r="Q121" s="6">
        <v>697.5</v>
      </c>
      <c r="R121" s="7"/>
      <c r="S121" s="6"/>
      <c r="T121" s="7"/>
      <c r="U121" s="6"/>
      <c r="V121" s="7"/>
      <c r="W121" s="39"/>
      <c r="X121" s="7"/>
      <c r="Y121" s="6">
        <v>-2011.34</v>
      </c>
      <c r="Z121" s="7"/>
      <c r="AA121" s="6"/>
      <c r="AB121" s="7"/>
      <c r="AC121" s="6"/>
      <c r="AD121" s="7"/>
      <c r="AE121" s="39"/>
      <c r="AF121" s="7"/>
      <c r="AG121" s="6">
        <v>0</v>
      </c>
      <c r="AH121" s="7"/>
      <c r="AI121" s="6"/>
      <c r="AJ121" s="7"/>
      <c r="AK121" s="6"/>
      <c r="AL121" s="7"/>
      <c r="AM121" s="39"/>
      <c r="AN121" s="7"/>
      <c r="AO121" s="6">
        <v>0</v>
      </c>
      <c r="AP121" s="7"/>
      <c r="AQ121" s="6"/>
      <c r="AR121" s="7"/>
      <c r="AS121" s="6"/>
      <c r="AT121" s="7"/>
      <c r="AU121" s="39"/>
      <c r="AV121" s="7"/>
      <c r="AW121" s="6">
        <v>77.5</v>
      </c>
      <c r="AX121" s="7"/>
      <c r="AY121" s="6"/>
      <c r="AZ121" s="7"/>
      <c r="BA121" s="6"/>
      <c r="BB121" s="7"/>
      <c r="BC121" s="39"/>
      <c r="BD121" s="7"/>
      <c r="BE121" s="6">
        <v>0</v>
      </c>
      <c r="BF121" s="7"/>
      <c r="BG121" s="6"/>
      <c r="BH121" s="7"/>
      <c r="BI121" s="6"/>
      <c r="BJ121" s="7"/>
      <c r="BK121" s="39"/>
      <c r="BL121" s="7"/>
      <c r="BM121" s="6">
        <v>272.25</v>
      </c>
      <c r="BN121" s="7"/>
      <c r="BO121" s="6"/>
      <c r="BP121" s="7"/>
      <c r="BQ121" s="6"/>
      <c r="BR121" s="7"/>
      <c r="BS121" s="39"/>
      <c r="BT121" s="7"/>
      <c r="BU121" s="6">
        <v>0</v>
      </c>
      <c r="BV121" s="7"/>
      <c r="BW121" s="6"/>
      <c r="BX121" s="7"/>
      <c r="BY121" s="6"/>
      <c r="BZ121" s="7"/>
      <c r="CA121" s="39"/>
      <c r="CB121" s="7"/>
      <c r="CC121" s="6">
        <v>0</v>
      </c>
      <c r="CD121" s="7"/>
      <c r="CE121" s="6"/>
      <c r="CF121" s="7"/>
      <c r="CG121" s="6"/>
      <c r="CH121" s="7"/>
      <c r="CI121" s="39"/>
      <c r="CJ121" s="7"/>
      <c r="CK121" s="6">
        <f t="shared" ref="CK121:CK130" si="130">ROUND(I121+Q121+Y121+AG121+AO121+AW121+BE121+BM121+BU121+CC121,5)</f>
        <v>1228.8499999999999</v>
      </c>
      <c r="CL121" s="7"/>
      <c r="CM121" s="6"/>
      <c r="CN121" s="7"/>
      <c r="CO121" s="6"/>
      <c r="CP121" s="7"/>
      <c r="CQ121" s="39"/>
      <c r="CR121" s="8"/>
    </row>
    <row r="122" spans="1:96" ht="18" x14ac:dyDescent="0.35">
      <c r="A122" s="5"/>
      <c r="B122" s="5"/>
      <c r="C122" s="5"/>
      <c r="D122" s="5"/>
      <c r="E122" s="5"/>
      <c r="F122" s="5"/>
      <c r="G122" s="5" t="s">
        <v>269</v>
      </c>
      <c r="H122" s="5"/>
      <c r="I122" s="6">
        <v>7150</v>
      </c>
      <c r="J122" s="7"/>
      <c r="K122" s="6">
        <v>0</v>
      </c>
      <c r="L122" s="7"/>
      <c r="M122" s="6">
        <f t="shared" ref="M122:M130" si="131">ROUND((I122-K122),5)</f>
        <v>7150</v>
      </c>
      <c r="N122" s="7"/>
      <c r="O122" s="39">
        <f t="shared" ref="O122:O130" si="132">ROUND(IF(K122=0, IF(I122=0, 0, 1), I122/K122),5)</f>
        <v>1</v>
      </c>
      <c r="P122" s="7"/>
      <c r="Q122" s="6">
        <v>5520</v>
      </c>
      <c r="R122" s="7"/>
      <c r="S122" s="6">
        <v>0</v>
      </c>
      <c r="T122" s="7"/>
      <c r="U122" s="6">
        <f t="shared" ref="U122:U130" si="133">ROUND((Q122-S122),5)</f>
        <v>5520</v>
      </c>
      <c r="V122" s="7"/>
      <c r="W122" s="39">
        <f t="shared" ref="W122:W130" si="134">ROUND(IF(S122=0, IF(Q122=0, 0, 1), Q122/S122),5)</f>
        <v>1</v>
      </c>
      <c r="X122" s="7"/>
      <c r="Y122" s="6">
        <v>3170.96</v>
      </c>
      <c r="Z122" s="7"/>
      <c r="AA122" s="6">
        <v>0</v>
      </c>
      <c r="AB122" s="7"/>
      <c r="AC122" s="6">
        <f t="shared" ref="AC122:AC130" si="135">ROUND((Y122-AA122),5)</f>
        <v>3170.96</v>
      </c>
      <c r="AD122" s="7"/>
      <c r="AE122" s="39">
        <f t="shared" ref="AE122:AE130" si="136">ROUND(IF(AA122=0, IF(Y122=0, 0, 1), Y122/AA122),5)</f>
        <v>1</v>
      </c>
      <c r="AF122" s="7"/>
      <c r="AG122" s="6">
        <v>6749.51</v>
      </c>
      <c r="AH122" s="7"/>
      <c r="AI122" s="6">
        <v>0</v>
      </c>
      <c r="AJ122" s="7"/>
      <c r="AK122" s="6">
        <f t="shared" ref="AK122:AK130" si="137">ROUND((AG122-AI122),5)</f>
        <v>6749.51</v>
      </c>
      <c r="AL122" s="7"/>
      <c r="AM122" s="39">
        <f t="shared" ref="AM122:AM130" si="138">ROUND(IF(AI122=0, IF(AG122=0, 0, 1), AG122/AI122),5)</f>
        <v>1</v>
      </c>
      <c r="AN122" s="7"/>
      <c r="AO122" s="6">
        <v>14840</v>
      </c>
      <c r="AP122" s="7"/>
      <c r="AQ122" s="6">
        <v>0</v>
      </c>
      <c r="AR122" s="7"/>
      <c r="AS122" s="6">
        <f t="shared" ref="AS122:AS130" si="139">ROUND((AO122-AQ122),5)</f>
        <v>14840</v>
      </c>
      <c r="AT122" s="7"/>
      <c r="AU122" s="39">
        <f t="shared" ref="AU122:AU130" si="140">ROUND(IF(AQ122=0, IF(AO122=0, 0, 1), AO122/AQ122),5)</f>
        <v>1</v>
      </c>
      <c r="AV122" s="7"/>
      <c r="AW122" s="6">
        <v>5878</v>
      </c>
      <c r="AX122" s="7"/>
      <c r="AY122" s="6">
        <v>0</v>
      </c>
      <c r="AZ122" s="7"/>
      <c r="BA122" s="6">
        <f t="shared" ref="BA122:BA130" si="141">ROUND((AW122-AY122),5)</f>
        <v>5878</v>
      </c>
      <c r="BB122" s="7"/>
      <c r="BC122" s="39">
        <f t="shared" ref="BC122:BC130" si="142">ROUND(IF(AY122=0, IF(AW122=0, 0, 1), AW122/AY122),5)</f>
        <v>1</v>
      </c>
      <c r="BD122" s="7"/>
      <c r="BE122" s="6">
        <v>5495</v>
      </c>
      <c r="BF122" s="7"/>
      <c r="BG122" s="6"/>
      <c r="BH122" s="7"/>
      <c r="BI122" s="6"/>
      <c r="BJ122" s="7"/>
      <c r="BK122" s="39"/>
      <c r="BL122" s="7"/>
      <c r="BM122" s="6">
        <v>0</v>
      </c>
      <c r="BN122" s="7"/>
      <c r="BO122" s="6"/>
      <c r="BP122" s="7"/>
      <c r="BQ122" s="6"/>
      <c r="BR122" s="7"/>
      <c r="BS122" s="39"/>
      <c r="BT122" s="7"/>
      <c r="BU122" s="6">
        <v>5950</v>
      </c>
      <c r="BV122" s="7"/>
      <c r="BW122" s="6"/>
      <c r="BX122" s="7"/>
      <c r="BY122" s="6"/>
      <c r="BZ122" s="7"/>
      <c r="CA122" s="39"/>
      <c r="CB122" s="7"/>
      <c r="CC122" s="6">
        <v>5495</v>
      </c>
      <c r="CD122" s="7"/>
      <c r="CE122" s="6"/>
      <c r="CF122" s="7"/>
      <c r="CG122" s="6"/>
      <c r="CH122" s="7"/>
      <c r="CI122" s="39"/>
      <c r="CJ122" s="7"/>
      <c r="CK122" s="6">
        <f t="shared" si="130"/>
        <v>60248.47</v>
      </c>
      <c r="CL122" s="7"/>
      <c r="CM122" s="6">
        <f t="shared" ref="CM122:CM130" si="143">ROUND(K122+S122+AA122+AI122+AQ122+AY122+BG122+BO122+BW122+CE122,5)</f>
        <v>0</v>
      </c>
      <c r="CN122" s="7"/>
      <c r="CO122" s="6">
        <f t="shared" ref="CO122:CO130" si="144">ROUND((CK122-CM122),5)</f>
        <v>60248.47</v>
      </c>
      <c r="CP122" s="7"/>
      <c r="CQ122" s="39">
        <f t="shared" ref="CQ122:CQ130" si="145">ROUND(IF(CM122=0, IF(CK122=0, 0, 1), CK122/CM122),5)</f>
        <v>1</v>
      </c>
      <c r="CR122" s="8"/>
    </row>
    <row r="123" spans="1:96" ht="18" x14ac:dyDescent="0.35">
      <c r="A123" s="5"/>
      <c r="B123" s="5"/>
      <c r="C123" s="5"/>
      <c r="D123" s="5"/>
      <c r="E123" s="5"/>
      <c r="F123" s="5"/>
      <c r="G123" s="5" t="s">
        <v>270</v>
      </c>
      <c r="H123" s="5"/>
      <c r="I123" s="6">
        <v>0</v>
      </c>
      <c r="J123" s="7"/>
      <c r="K123" s="6">
        <v>0</v>
      </c>
      <c r="L123" s="7"/>
      <c r="M123" s="6">
        <f t="shared" si="131"/>
        <v>0</v>
      </c>
      <c r="N123" s="7"/>
      <c r="O123" s="39">
        <f t="shared" si="132"/>
        <v>0</v>
      </c>
      <c r="P123" s="7"/>
      <c r="Q123" s="6">
        <v>0</v>
      </c>
      <c r="R123" s="7"/>
      <c r="S123" s="6">
        <v>0</v>
      </c>
      <c r="T123" s="7"/>
      <c r="U123" s="6">
        <f t="shared" si="133"/>
        <v>0</v>
      </c>
      <c r="V123" s="7"/>
      <c r="W123" s="39">
        <f t="shared" si="134"/>
        <v>0</v>
      </c>
      <c r="X123" s="7"/>
      <c r="Y123" s="6">
        <v>0</v>
      </c>
      <c r="Z123" s="7"/>
      <c r="AA123" s="6">
        <v>0</v>
      </c>
      <c r="AB123" s="7"/>
      <c r="AC123" s="6">
        <f t="shared" si="135"/>
        <v>0</v>
      </c>
      <c r="AD123" s="7"/>
      <c r="AE123" s="39">
        <f t="shared" si="136"/>
        <v>0</v>
      </c>
      <c r="AF123" s="7"/>
      <c r="AG123" s="6">
        <v>0</v>
      </c>
      <c r="AH123" s="7"/>
      <c r="AI123" s="6">
        <v>0</v>
      </c>
      <c r="AJ123" s="7"/>
      <c r="AK123" s="6">
        <f t="shared" si="137"/>
        <v>0</v>
      </c>
      <c r="AL123" s="7"/>
      <c r="AM123" s="39">
        <f t="shared" si="138"/>
        <v>0</v>
      </c>
      <c r="AN123" s="7"/>
      <c r="AO123" s="6">
        <v>0</v>
      </c>
      <c r="AP123" s="7"/>
      <c r="AQ123" s="6">
        <v>0</v>
      </c>
      <c r="AR123" s="7"/>
      <c r="AS123" s="6">
        <f t="shared" si="139"/>
        <v>0</v>
      </c>
      <c r="AT123" s="7"/>
      <c r="AU123" s="39">
        <f t="shared" si="140"/>
        <v>0</v>
      </c>
      <c r="AV123" s="7"/>
      <c r="AW123" s="6">
        <v>0</v>
      </c>
      <c r="AX123" s="7"/>
      <c r="AY123" s="6">
        <v>0</v>
      </c>
      <c r="AZ123" s="7"/>
      <c r="BA123" s="6">
        <f t="shared" si="141"/>
        <v>0</v>
      </c>
      <c r="BB123" s="7"/>
      <c r="BC123" s="39">
        <f t="shared" si="142"/>
        <v>0</v>
      </c>
      <c r="BD123" s="7"/>
      <c r="BE123" s="6">
        <v>0</v>
      </c>
      <c r="BF123" s="7"/>
      <c r="BG123" s="6"/>
      <c r="BH123" s="7"/>
      <c r="BI123" s="6"/>
      <c r="BJ123" s="7"/>
      <c r="BK123" s="39"/>
      <c r="BL123" s="7"/>
      <c r="BM123" s="6">
        <v>0</v>
      </c>
      <c r="BN123" s="7"/>
      <c r="BO123" s="6"/>
      <c r="BP123" s="7"/>
      <c r="BQ123" s="6"/>
      <c r="BR123" s="7"/>
      <c r="BS123" s="39"/>
      <c r="BT123" s="7"/>
      <c r="BU123" s="6">
        <v>0</v>
      </c>
      <c r="BV123" s="7"/>
      <c r="BW123" s="6"/>
      <c r="BX123" s="7"/>
      <c r="BY123" s="6"/>
      <c r="BZ123" s="7"/>
      <c r="CA123" s="39"/>
      <c r="CB123" s="7"/>
      <c r="CC123" s="6">
        <v>114.34</v>
      </c>
      <c r="CD123" s="7"/>
      <c r="CE123" s="6"/>
      <c r="CF123" s="7"/>
      <c r="CG123" s="6"/>
      <c r="CH123" s="7"/>
      <c r="CI123" s="39"/>
      <c r="CJ123" s="7"/>
      <c r="CK123" s="6">
        <f t="shared" si="130"/>
        <v>114.34</v>
      </c>
      <c r="CL123" s="7"/>
      <c r="CM123" s="6">
        <f t="shared" si="143"/>
        <v>0</v>
      </c>
      <c r="CN123" s="7"/>
      <c r="CO123" s="6">
        <f t="shared" si="144"/>
        <v>114.34</v>
      </c>
      <c r="CP123" s="7"/>
      <c r="CQ123" s="39">
        <f t="shared" si="145"/>
        <v>1</v>
      </c>
      <c r="CR123" s="8"/>
    </row>
    <row r="124" spans="1:96" ht="18" x14ac:dyDescent="0.35">
      <c r="A124" s="5"/>
      <c r="B124" s="5"/>
      <c r="C124" s="5"/>
      <c r="D124" s="5"/>
      <c r="E124" s="5"/>
      <c r="F124" s="5"/>
      <c r="G124" s="5" t="s">
        <v>271</v>
      </c>
      <c r="H124" s="5"/>
      <c r="I124" s="6">
        <v>432.43</v>
      </c>
      <c r="J124" s="7"/>
      <c r="K124" s="6">
        <v>0</v>
      </c>
      <c r="L124" s="7"/>
      <c r="M124" s="6">
        <f t="shared" si="131"/>
        <v>432.43</v>
      </c>
      <c r="N124" s="7"/>
      <c r="O124" s="39">
        <f t="shared" si="132"/>
        <v>1</v>
      </c>
      <c r="P124" s="7"/>
      <c r="Q124" s="6">
        <v>721</v>
      </c>
      <c r="R124" s="7"/>
      <c r="S124" s="6">
        <v>0</v>
      </c>
      <c r="T124" s="7"/>
      <c r="U124" s="6">
        <f t="shared" si="133"/>
        <v>721</v>
      </c>
      <c r="V124" s="7"/>
      <c r="W124" s="39">
        <f t="shared" si="134"/>
        <v>1</v>
      </c>
      <c r="X124" s="7"/>
      <c r="Y124" s="6">
        <v>319.04000000000002</v>
      </c>
      <c r="Z124" s="7"/>
      <c r="AA124" s="6">
        <v>0</v>
      </c>
      <c r="AB124" s="7"/>
      <c r="AC124" s="6">
        <f t="shared" si="135"/>
        <v>319.04000000000002</v>
      </c>
      <c r="AD124" s="7"/>
      <c r="AE124" s="39">
        <f t="shared" si="136"/>
        <v>1</v>
      </c>
      <c r="AF124" s="7"/>
      <c r="AG124" s="6">
        <v>652.79999999999995</v>
      </c>
      <c r="AH124" s="7"/>
      <c r="AI124" s="6">
        <v>0</v>
      </c>
      <c r="AJ124" s="7"/>
      <c r="AK124" s="6">
        <f t="shared" si="137"/>
        <v>652.79999999999995</v>
      </c>
      <c r="AL124" s="7"/>
      <c r="AM124" s="39">
        <f t="shared" si="138"/>
        <v>1</v>
      </c>
      <c r="AN124" s="7"/>
      <c r="AO124" s="6">
        <v>661.05</v>
      </c>
      <c r="AP124" s="7"/>
      <c r="AQ124" s="6">
        <v>0</v>
      </c>
      <c r="AR124" s="7"/>
      <c r="AS124" s="6">
        <f t="shared" si="139"/>
        <v>661.05</v>
      </c>
      <c r="AT124" s="7"/>
      <c r="AU124" s="39">
        <f t="shared" si="140"/>
        <v>1</v>
      </c>
      <c r="AV124" s="7"/>
      <c r="AW124" s="6">
        <v>731.96</v>
      </c>
      <c r="AX124" s="7"/>
      <c r="AY124" s="6">
        <v>0</v>
      </c>
      <c r="AZ124" s="7"/>
      <c r="BA124" s="6">
        <f t="shared" si="141"/>
        <v>731.96</v>
      </c>
      <c r="BB124" s="7"/>
      <c r="BC124" s="39">
        <f t="shared" si="142"/>
        <v>1</v>
      </c>
      <c r="BD124" s="7"/>
      <c r="BE124" s="6">
        <v>666.38</v>
      </c>
      <c r="BF124" s="7"/>
      <c r="BG124" s="6"/>
      <c r="BH124" s="7"/>
      <c r="BI124" s="6"/>
      <c r="BJ124" s="7"/>
      <c r="BK124" s="39"/>
      <c r="BL124" s="7"/>
      <c r="BM124" s="6">
        <v>745.5</v>
      </c>
      <c r="BN124" s="7"/>
      <c r="BO124" s="6"/>
      <c r="BP124" s="7"/>
      <c r="BQ124" s="6"/>
      <c r="BR124" s="7"/>
      <c r="BS124" s="39"/>
      <c r="BT124" s="7"/>
      <c r="BU124" s="6">
        <v>731.96</v>
      </c>
      <c r="BV124" s="7"/>
      <c r="BW124" s="6"/>
      <c r="BX124" s="7"/>
      <c r="BY124" s="6"/>
      <c r="BZ124" s="7"/>
      <c r="CA124" s="39"/>
      <c r="CB124" s="7"/>
      <c r="CC124" s="6">
        <v>731.96</v>
      </c>
      <c r="CD124" s="7"/>
      <c r="CE124" s="6"/>
      <c r="CF124" s="7"/>
      <c r="CG124" s="6"/>
      <c r="CH124" s="7"/>
      <c r="CI124" s="39"/>
      <c r="CJ124" s="7"/>
      <c r="CK124" s="6">
        <f t="shared" si="130"/>
        <v>6394.08</v>
      </c>
      <c r="CL124" s="7"/>
      <c r="CM124" s="6">
        <f t="shared" si="143"/>
        <v>0</v>
      </c>
      <c r="CN124" s="7"/>
      <c r="CO124" s="6">
        <f t="shared" si="144"/>
        <v>6394.08</v>
      </c>
      <c r="CP124" s="7"/>
      <c r="CQ124" s="39">
        <f t="shared" si="145"/>
        <v>1</v>
      </c>
      <c r="CR124" s="8"/>
    </row>
    <row r="125" spans="1:96" ht="18" x14ac:dyDescent="0.35">
      <c r="A125" s="5"/>
      <c r="B125" s="5"/>
      <c r="C125" s="5"/>
      <c r="D125" s="5"/>
      <c r="E125" s="5"/>
      <c r="F125" s="5"/>
      <c r="G125" s="5" t="s">
        <v>272</v>
      </c>
      <c r="H125" s="5"/>
      <c r="I125" s="6">
        <v>0</v>
      </c>
      <c r="J125" s="7"/>
      <c r="K125" s="6">
        <v>0</v>
      </c>
      <c r="L125" s="7"/>
      <c r="M125" s="6">
        <f t="shared" si="131"/>
        <v>0</v>
      </c>
      <c r="N125" s="7"/>
      <c r="O125" s="39">
        <f t="shared" si="132"/>
        <v>0</v>
      </c>
      <c r="P125" s="7"/>
      <c r="Q125" s="6">
        <v>180.25</v>
      </c>
      <c r="R125" s="7"/>
      <c r="S125" s="6">
        <v>0</v>
      </c>
      <c r="T125" s="7"/>
      <c r="U125" s="6">
        <f t="shared" si="133"/>
        <v>180.25</v>
      </c>
      <c r="V125" s="7"/>
      <c r="W125" s="39">
        <f t="shared" si="134"/>
        <v>1</v>
      </c>
      <c r="X125" s="7"/>
      <c r="Y125" s="6">
        <v>579.38</v>
      </c>
      <c r="Z125" s="7"/>
      <c r="AA125" s="6">
        <v>0</v>
      </c>
      <c r="AB125" s="7"/>
      <c r="AC125" s="6">
        <f t="shared" si="135"/>
        <v>579.38</v>
      </c>
      <c r="AD125" s="7"/>
      <c r="AE125" s="39">
        <f t="shared" si="136"/>
        <v>1</v>
      </c>
      <c r="AF125" s="7"/>
      <c r="AG125" s="6">
        <v>618</v>
      </c>
      <c r="AH125" s="7"/>
      <c r="AI125" s="6">
        <v>0</v>
      </c>
      <c r="AJ125" s="7"/>
      <c r="AK125" s="6">
        <f t="shared" si="137"/>
        <v>618</v>
      </c>
      <c r="AL125" s="7"/>
      <c r="AM125" s="39">
        <f t="shared" si="138"/>
        <v>1</v>
      </c>
      <c r="AN125" s="7"/>
      <c r="AO125" s="6">
        <v>0</v>
      </c>
      <c r="AP125" s="7"/>
      <c r="AQ125" s="6">
        <v>0</v>
      </c>
      <c r="AR125" s="7"/>
      <c r="AS125" s="6">
        <f t="shared" si="139"/>
        <v>0</v>
      </c>
      <c r="AT125" s="7"/>
      <c r="AU125" s="39">
        <f t="shared" si="140"/>
        <v>0</v>
      </c>
      <c r="AV125" s="7"/>
      <c r="AW125" s="6">
        <v>965.63</v>
      </c>
      <c r="AX125" s="7"/>
      <c r="AY125" s="6">
        <v>0</v>
      </c>
      <c r="AZ125" s="7"/>
      <c r="BA125" s="6">
        <f t="shared" si="141"/>
        <v>965.63</v>
      </c>
      <c r="BB125" s="7"/>
      <c r="BC125" s="39">
        <f t="shared" si="142"/>
        <v>1</v>
      </c>
      <c r="BD125" s="7"/>
      <c r="BE125" s="6">
        <v>476.38</v>
      </c>
      <c r="BF125" s="7"/>
      <c r="BG125" s="6"/>
      <c r="BH125" s="7"/>
      <c r="BI125" s="6"/>
      <c r="BJ125" s="7"/>
      <c r="BK125" s="39"/>
      <c r="BL125" s="7"/>
      <c r="BM125" s="6">
        <v>321.88</v>
      </c>
      <c r="BN125" s="7"/>
      <c r="BO125" s="6"/>
      <c r="BP125" s="7"/>
      <c r="BQ125" s="6"/>
      <c r="BR125" s="7"/>
      <c r="BS125" s="39"/>
      <c r="BT125" s="7"/>
      <c r="BU125" s="6">
        <v>0</v>
      </c>
      <c r="BV125" s="7"/>
      <c r="BW125" s="6"/>
      <c r="BX125" s="7"/>
      <c r="BY125" s="6"/>
      <c r="BZ125" s="7"/>
      <c r="CA125" s="39"/>
      <c r="CB125" s="7"/>
      <c r="CC125" s="6">
        <v>0</v>
      </c>
      <c r="CD125" s="7"/>
      <c r="CE125" s="6"/>
      <c r="CF125" s="7"/>
      <c r="CG125" s="6"/>
      <c r="CH125" s="7"/>
      <c r="CI125" s="39"/>
      <c r="CJ125" s="7"/>
      <c r="CK125" s="6">
        <f t="shared" si="130"/>
        <v>3141.52</v>
      </c>
      <c r="CL125" s="7"/>
      <c r="CM125" s="6">
        <f t="shared" si="143"/>
        <v>0</v>
      </c>
      <c r="CN125" s="7"/>
      <c r="CO125" s="6">
        <f t="shared" si="144"/>
        <v>3141.52</v>
      </c>
      <c r="CP125" s="7"/>
      <c r="CQ125" s="39">
        <f t="shared" si="145"/>
        <v>1</v>
      </c>
      <c r="CR125" s="8"/>
    </row>
    <row r="126" spans="1:96" ht="18" x14ac:dyDescent="0.35">
      <c r="A126" s="5"/>
      <c r="B126" s="5"/>
      <c r="C126" s="5"/>
      <c r="D126" s="5"/>
      <c r="E126" s="5"/>
      <c r="F126" s="5"/>
      <c r="G126" s="5" t="s">
        <v>273</v>
      </c>
      <c r="H126" s="5"/>
      <c r="I126" s="6">
        <v>550</v>
      </c>
      <c r="J126" s="7"/>
      <c r="K126" s="6">
        <v>0</v>
      </c>
      <c r="L126" s="7"/>
      <c r="M126" s="6">
        <f t="shared" si="131"/>
        <v>550</v>
      </c>
      <c r="N126" s="7"/>
      <c r="O126" s="39">
        <f t="shared" si="132"/>
        <v>1</v>
      </c>
      <c r="P126" s="7"/>
      <c r="Q126" s="6">
        <v>832.01</v>
      </c>
      <c r="R126" s="7"/>
      <c r="S126" s="6">
        <v>0</v>
      </c>
      <c r="T126" s="7"/>
      <c r="U126" s="6">
        <f t="shared" si="133"/>
        <v>832.01</v>
      </c>
      <c r="V126" s="7"/>
      <c r="W126" s="39">
        <f t="shared" si="134"/>
        <v>1</v>
      </c>
      <c r="X126" s="7"/>
      <c r="Y126" s="6">
        <v>1163.1199999999999</v>
      </c>
      <c r="Z126" s="7"/>
      <c r="AA126" s="6">
        <v>0</v>
      </c>
      <c r="AB126" s="7"/>
      <c r="AC126" s="6">
        <f t="shared" si="135"/>
        <v>1163.1199999999999</v>
      </c>
      <c r="AD126" s="7"/>
      <c r="AE126" s="39">
        <f t="shared" si="136"/>
        <v>1</v>
      </c>
      <c r="AF126" s="7"/>
      <c r="AG126" s="6">
        <v>241.43</v>
      </c>
      <c r="AH126" s="7"/>
      <c r="AI126" s="6">
        <v>0</v>
      </c>
      <c r="AJ126" s="7"/>
      <c r="AK126" s="6">
        <f t="shared" si="137"/>
        <v>241.43</v>
      </c>
      <c r="AL126" s="7"/>
      <c r="AM126" s="39">
        <f t="shared" si="138"/>
        <v>1</v>
      </c>
      <c r="AN126" s="7"/>
      <c r="AO126" s="6">
        <v>82.58</v>
      </c>
      <c r="AP126" s="7"/>
      <c r="AQ126" s="6">
        <v>0</v>
      </c>
      <c r="AR126" s="7"/>
      <c r="AS126" s="6">
        <f t="shared" si="139"/>
        <v>82.58</v>
      </c>
      <c r="AT126" s="7"/>
      <c r="AU126" s="39">
        <f t="shared" si="140"/>
        <v>1</v>
      </c>
      <c r="AV126" s="7"/>
      <c r="AW126" s="6">
        <v>436</v>
      </c>
      <c r="AX126" s="7"/>
      <c r="AY126" s="6">
        <v>0</v>
      </c>
      <c r="AZ126" s="7"/>
      <c r="BA126" s="6">
        <f t="shared" si="141"/>
        <v>436</v>
      </c>
      <c r="BB126" s="7"/>
      <c r="BC126" s="39">
        <f t="shared" si="142"/>
        <v>1</v>
      </c>
      <c r="BD126" s="7"/>
      <c r="BE126" s="6">
        <v>964.8</v>
      </c>
      <c r="BF126" s="7"/>
      <c r="BG126" s="6"/>
      <c r="BH126" s="7"/>
      <c r="BI126" s="6"/>
      <c r="BJ126" s="7"/>
      <c r="BK126" s="39"/>
      <c r="BL126" s="7"/>
      <c r="BM126" s="6">
        <v>523</v>
      </c>
      <c r="BN126" s="7"/>
      <c r="BO126" s="6"/>
      <c r="BP126" s="7"/>
      <c r="BQ126" s="6"/>
      <c r="BR126" s="7"/>
      <c r="BS126" s="39"/>
      <c r="BT126" s="7"/>
      <c r="BU126" s="6">
        <v>52.76</v>
      </c>
      <c r="BV126" s="7"/>
      <c r="BW126" s="6"/>
      <c r="BX126" s="7"/>
      <c r="BY126" s="6"/>
      <c r="BZ126" s="7"/>
      <c r="CA126" s="39"/>
      <c r="CB126" s="7"/>
      <c r="CC126" s="6">
        <v>120</v>
      </c>
      <c r="CD126" s="7"/>
      <c r="CE126" s="6"/>
      <c r="CF126" s="7"/>
      <c r="CG126" s="6"/>
      <c r="CH126" s="7"/>
      <c r="CI126" s="39"/>
      <c r="CJ126" s="7"/>
      <c r="CK126" s="6">
        <f t="shared" si="130"/>
        <v>4965.7</v>
      </c>
      <c r="CL126" s="7"/>
      <c r="CM126" s="6">
        <f t="shared" si="143"/>
        <v>0</v>
      </c>
      <c r="CN126" s="7"/>
      <c r="CO126" s="6">
        <f t="shared" si="144"/>
        <v>4965.7</v>
      </c>
      <c r="CP126" s="7"/>
      <c r="CQ126" s="39">
        <f t="shared" si="145"/>
        <v>1</v>
      </c>
      <c r="CR126" s="8"/>
    </row>
    <row r="127" spans="1:96" ht="18.600000000000001" thickBot="1" x14ac:dyDescent="0.4">
      <c r="A127" s="5"/>
      <c r="B127" s="5"/>
      <c r="C127" s="5"/>
      <c r="D127" s="5"/>
      <c r="E127" s="5"/>
      <c r="F127" s="5"/>
      <c r="G127" s="5" t="s">
        <v>274</v>
      </c>
      <c r="H127" s="5"/>
      <c r="I127" s="9">
        <v>617.30999999999995</v>
      </c>
      <c r="J127" s="7"/>
      <c r="K127" s="9">
        <v>4167</v>
      </c>
      <c r="L127" s="7"/>
      <c r="M127" s="9">
        <f t="shared" si="131"/>
        <v>-3549.69</v>
      </c>
      <c r="N127" s="7"/>
      <c r="O127" s="40">
        <f t="shared" si="132"/>
        <v>0.14813999999999999</v>
      </c>
      <c r="P127" s="7"/>
      <c r="Q127" s="9">
        <v>0</v>
      </c>
      <c r="R127" s="7"/>
      <c r="S127" s="9">
        <v>4167</v>
      </c>
      <c r="T127" s="7"/>
      <c r="U127" s="9">
        <f t="shared" si="133"/>
        <v>-4167</v>
      </c>
      <c r="V127" s="7"/>
      <c r="W127" s="40">
        <f t="shared" si="134"/>
        <v>0</v>
      </c>
      <c r="X127" s="7"/>
      <c r="Y127" s="9">
        <v>0</v>
      </c>
      <c r="Z127" s="7"/>
      <c r="AA127" s="9">
        <v>4167</v>
      </c>
      <c r="AB127" s="7"/>
      <c r="AC127" s="9">
        <f t="shared" si="135"/>
        <v>-4167</v>
      </c>
      <c r="AD127" s="7"/>
      <c r="AE127" s="40">
        <f t="shared" si="136"/>
        <v>0</v>
      </c>
      <c r="AF127" s="7"/>
      <c r="AG127" s="9">
        <v>0</v>
      </c>
      <c r="AH127" s="7"/>
      <c r="AI127" s="9">
        <v>4167</v>
      </c>
      <c r="AJ127" s="7"/>
      <c r="AK127" s="9">
        <f t="shared" si="137"/>
        <v>-4167</v>
      </c>
      <c r="AL127" s="7"/>
      <c r="AM127" s="40">
        <f t="shared" si="138"/>
        <v>0</v>
      </c>
      <c r="AN127" s="7"/>
      <c r="AO127" s="9">
        <v>0</v>
      </c>
      <c r="AP127" s="7"/>
      <c r="AQ127" s="9">
        <v>4167</v>
      </c>
      <c r="AR127" s="7"/>
      <c r="AS127" s="9">
        <f t="shared" si="139"/>
        <v>-4167</v>
      </c>
      <c r="AT127" s="7"/>
      <c r="AU127" s="40">
        <f t="shared" si="140"/>
        <v>0</v>
      </c>
      <c r="AV127" s="7"/>
      <c r="AW127" s="9">
        <v>0</v>
      </c>
      <c r="AX127" s="7"/>
      <c r="AY127" s="9">
        <v>4167</v>
      </c>
      <c r="AZ127" s="7"/>
      <c r="BA127" s="9">
        <f t="shared" si="141"/>
        <v>-4167</v>
      </c>
      <c r="BB127" s="7"/>
      <c r="BC127" s="40">
        <f t="shared" si="142"/>
        <v>0</v>
      </c>
      <c r="BD127" s="7"/>
      <c r="BE127" s="9">
        <v>0</v>
      </c>
      <c r="BF127" s="7"/>
      <c r="BG127" s="9">
        <v>4167</v>
      </c>
      <c r="BH127" s="7"/>
      <c r="BI127" s="9">
        <f>ROUND((BE127-BG127),5)</f>
        <v>-4167</v>
      </c>
      <c r="BJ127" s="7"/>
      <c r="BK127" s="40">
        <f>ROUND(IF(BG127=0, IF(BE127=0, 0, 1), BE127/BG127),5)</f>
        <v>0</v>
      </c>
      <c r="BL127" s="7"/>
      <c r="BM127" s="9">
        <v>0</v>
      </c>
      <c r="BN127" s="7"/>
      <c r="BO127" s="9">
        <v>4167</v>
      </c>
      <c r="BP127" s="7"/>
      <c r="BQ127" s="9">
        <f>ROUND((BM127-BO127),5)</f>
        <v>-4167</v>
      </c>
      <c r="BR127" s="7"/>
      <c r="BS127" s="40">
        <f>ROUND(IF(BO127=0, IF(BM127=0, 0, 1), BM127/BO127),5)</f>
        <v>0</v>
      </c>
      <c r="BT127" s="7"/>
      <c r="BU127" s="9">
        <v>484</v>
      </c>
      <c r="BV127" s="7"/>
      <c r="BW127" s="9">
        <v>4166</v>
      </c>
      <c r="BX127" s="7"/>
      <c r="BY127" s="9">
        <f>ROUND((BU127-BW127),5)</f>
        <v>-3682</v>
      </c>
      <c r="BZ127" s="7"/>
      <c r="CA127" s="40">
        <f>ROUND(IF(BW127=0, IF(BU127=0, 0, 1), BU127/BW127),5)</f>
        <v>0.11618000000000001</v>
      </c>
      <c r="CB127" s="7"/>
      <c r="CC127" s="9">
        <v>0</v>
      </c>
      <c r="CD127" s="7"/>
      <c r="CE127" s="9">
        <v>4166</v>
      </c>
      <c r="CF127" s="7"/>
      <c r="CG127" s="9">
        <f>ROUND((CC127-CE127),5)</f>
        <v>-4166</v>
      </c>
      <c r="CH127" s="7"/>
      <c r="CI127" s="40">
        <f>ROUND(IF(CE127=0, IF(CC127=0, 0, 1), CC127/CE127),5)</f>
        <v>0</v>
      </c>
      <c r="CJ127" s="7"/>
      <c r="CK127" s="9">
        <f t="shared" si="130"/>
        <v>1101.31</v>
      </c>
      <c r="CL127" s="7"/>
      <c r="CM127" s="9">
        <f t="shared" si="143"/>
        <v>41668</v>
      </c>
      <c r="CN127" s="7"/>
      <c r="CO127" s="9">
        <f t="shared" si="144"/>
        <v>-40566.69</v>
      </c>
      <c r="CP127" s="7"/>
      <c r="CQ127" s="40">
        <f t="shared" si="145"/>
        <v>2.6429999999999999E-2</v>
      </c>
      <c r="CR127" s="8"/>
    </row>
    <row r="128" spans="1:96" ht="18" x14ac:dyDescent="0.35">
      <c r="A128" s="5"/>
      <c r="B128" s="5"/>
      <c r="C128" s="5"/>
      <c r="D128" s="5"/>
      <c r="E128" s="5"/>
      <c r="F128" s="5" t="s">
        <v>275</v>
      </c>
      <c r="G128" s="5"/>
      <c r="H128" s="5"/>
      <c r="I128" s="6">
        <f>ROUND(SUM(I120:I127),5)</f>
        <v>10942.68</v>
      </c>
      <c r="J128" s="7"/>
      <c r="K128" s="6">
        <f>ROUND(SUM(K120:K127),5)</f>
        <v>4167</v>
      </c>
      <c r="L128" s="7"/>
      <c r="M128" s="6">
        <f t="shared" si="131"/>
        <v>6775.68</v>
      </c>
      <c r="N128" s="7"/>
      <c r="O128" s="39">
        <f t="shared" si="132"/>
        <v>2.6260300000000001</v>
      </c>
      <c r="P128" s="7"/>
      <c r="Q128" s="6">
        <f>ROUND(SUM(Q120:Q127),5)</f>
        <v>7950.76</v>
      </c>
      <c r="R128" s="7"/>
      <c r="S128" s="6">
        <f>ROUND(SUM(S120:S127),5)</f>
        <v>4167</v>
      </c>
      <c r="T128" s="7"/>
      <c r="U128" s="6">
        <f t="shared" si="133"/>
        <v>3783.76</v>
      </c>
      <c r="V128" s="7"/>
      <c r="W128" s="39">
        <f t="shared" si="134"/>
        <v>1.9080299999999999</v>
      </c>
      <c r="X128" s="7"/>
      <c r="Y128" s="6">
        <f>ROUND(SUM(Y120:Y127),5)</f>
        <v>3221.16</v>
      </c>
      <c r="Z128" s="7"/>
      <c r="AA128" s="6">
        <f>ROUND(SUM(AA120:AA127),5)</f>
        <v>4167</v>
      </c>
      <c r="AB128" s="7"/>
      <c r="AC128" s="6">
        <f t="shared" si="135"/>
        <v>-945.84</v>
      </c>
      <c r="AD128" s="7"/>
      <c r="AE128" s="39">
        <f t="shared" si="136"/>
        <v>0.77302000000000004</v>
      </c>
      <c r="AF128" s="7"/>
      <c r="AG128" s="6">
        <f>ROUND(SUM(AG120:AG127),5)</f>
        <v>8261.74</v>
      </c>
      <c r="AH128" s="7"/>
      <c r="AI128" s="6">
        <f>ROUND(SUM(AI120:AI127),5)</f>
        <v>4167</v>
      </c>
      <c r="AJ128" s="7"/>
      <c r="AK128" s="6">
        <f t="shared" si="137"/>
        <v>4094.74</v>
      </c>
      <c r="AL128" s="7"/>
      <c r="AM128" s="39">
        <f t="shared" si="138"/>
        <v>1.9826600000000001</v>
      </c>
      <c r="AN128" s="7"/>
      <c r="AO128" s="6">
        <f>ROUND(SUM(AO120:AO127),5)</f>
        <v>15583.63</v>
      </c>
      <c r="AP128" s="7"/>
      <c r="AQ128" s="6">
        <f>ROUND(SUM(AQ120:AQ127),5)</f>
        <v>4167</v>
      </c>
      <c r="AR128" s="7"/>
      <c r="AS128" s="6">
        <f t="shared" si="139"/>
        <v>11416.63</v>
      </c>
      <c r="AT128" s="7"/>
      <c r="AU128" s="39">
        <f t="shared" si="140"/>
        <v>3.73977</v>
      </c>
      <c r="AV128" s="7"/>
      <c r="AW128" s="6">
        <f>ROUND(SUM(AW120:AW127),5)</f>
        <v>8089.09</v>
      </c>
      <c r="AX128" s="7"/>
      <c r="AY128" s="6">
        <f>ROUND(SUM(AY120:AY127),5)</f>
        <v>4167</v>
      </c>
      <c r="AZ128" s="7"/>
      <c r="BA128" s="6">
        <f t="shared" si="141"/>
        <v>3922.09</v>
      </c>
      <c r="BB128" s="7"/>
      <c r="BC128" s="39">
        <f t="shared" si="142"/>
        <v>1.94123</v>
      </c>
      <c r="BD128" s="7"/>
      <c r="BE128" s="6">
        <f>ROUND(SUM(BE120:BE127),5)</f>
        <v>7602.56</v>
      </c>
      <c r="BF128" s="7"/>
      <c r="BG128" s="6">
        <f>ROUND(SUM(BG120:BG127),5)</f>
        <v>4167</v>
      </c>
      <c r="BH128" s="7"/>
      <c r="BI128" s="6">
        <f>ROUND((BE128-BG128),5)</f>
        <v>3435.56</v>
      </c>
      <c r="BJ128" s="7"/>
      <c r="BK128" s="39">
        <f>ROUND(IF(BG128=0, IF(BE128=0, 0, 1), BE128/BG128),5)</f>
        <v>1.82447</v>
      </c>
      <c r="BL128" s="7"/>
      <c r="BM128" s="6">
        <f>ROUND(SUM(BM120:BM127),5)</f>
        <v>1862.63</v>
      </c>
      <c r="BN128" s="7"/>
      <c r="BO128" s="6">
        <f>ROUND(SUM(BO120:BO127),5)</f>
        <v>4167</v>
      </c>
      <c r="BP128" s="7"/>
      <c r="BQ128" s="6">
        <f>ROUND((BM128-BO128),5)</f>
        <v>-2304.37</v>
      </c>
      <c r="BR128" s="7"/>
      <c r="BS128" s="39">
        <f>ROUND(IF(BO128=0, IF(BM128=0, 0, 1), BM128/BO128),5)</f>
        <v>0.44700000000000001</v>
      </c>
      <c r="BT128" s="7"/>
      <c r="BU128" s="6">
        <f>ROUND(SUM(BU120:BU127),5)</f>
        <v>7218.72</v>
      </c>
      <c r="BV128" s="7"/>
      <c r="BW128" s="6">
        <f>ROUND(SUM(BW120:BW127),5)</f>
        <v>4166</v>
      </c>
      <c r="BX128" s="7"/>
      <c r="BY128" s="6">
        <f>ROUND((BU128-BW128),5)</f>
        <v>3052.72</v>
      </c>
      <c r="BZ128" s="7"/>
      <c r="CA128" s="39">
        <f>ROUND(IF(BW128=0, IF(BU128=0, 0, 1), BU128/BW128),5)</f>
        <v>1.7327699999999999</v>
      </c>
      <c r="CB128" s="7"/>
      <c r="CC128" s="6">
        <f>ROUND(SUM(CC120:CC127),5)</f>
        <v>6461.3</v>
      </c>
      <c r="CD128" s="7"/>
      <c r="CE128" s="6">
        <f>ROUND(SUM(CE120:CE127),5)</f>
        <v>4166</v>
      </c>
      <c r="CF128" s="7"/>
      <c r="CG128" s="6">
        <f>ROUND((CC128-CE128),5)</f>
        <v>2295.3000000000002</v>
      </c>
      <c r="CH128" s="7"/>
      <c r="CI128" s="39">
        <f>ROUND(IF(CE128=0, IF(CC128=0, 0, 1), CC128/CE128),5)</f>
        <v>1.5509599999999999</v>
      </c>
      <c r="CJ128" s="7"/>
      <c r="CK128" s="6">
        <f t="shared" si="130"/>
        <v>77194.27</v>
      </c>
      <c r="CL128" s="7"/>
      <c r="CM128" s="6">
        <f t="shared" si="143"/>
        <v>41668</v>
      </c>
      <c r="CN128" s="7"/>
      <c r="CO128" s="6">
        <f t="shared" si="144"/>
        <v>35526.269999999997</v>
      </c>
      <c r="CP128" s="7"/>
      <c r="CQ128" s="46">
        <f t="shared" si="145"/>
        <v>1.8526</v>
      </c>
      <c r="CR128" s="8"/>
    </row>
    <row r="129" spans="1:96" ht="18.600000000000001" thickBot="1" x14ac:dyDescent="0.4">
      <c r="A129" s="5"/>
      <c r="B129" s="5"/>
      <c r="C129" s="5"/>
      <c r="D129" s="5"/>
      <c r="E129" s="5"/>
      <c r="F129" s="5" t="s">
        <v>276</v>
      </c>
      <c r="G129" s="5"/>
      <c r="H129" s="5"/>
      <c r="I129" s="9">
        <v>4149.57</v>
      </c>
      <c r="J129" s="7"/>
      <c r="K129" s="9">
        <v>2500</v>
      </c>
      <c r="L129" s="7"/>
      <c r="M129" s="9">
        <f t="shared" si="131"/>
        <v>1649.57</v>
      </c>
      <c r="N129" s="7"/>
      <c r="O129" s="40">
        <f t="shared" si="132"/>
        <v>1.6598299999999999</v>
      </c>
      <c r="P129" s="7"/>
      <c r="Q129" s="9">
        <v>0</v>
      </c>
      <c r="R129" s="7"/>
      <c r="S129" s="9">
        <v>2500</v>
      </c>
      <c r="T129" s="7"/>
      <c r="U129" s="9">
        <f t="shared" si="133"/>
        <v>-2500</v>
      </c>
      <c r="V129" s="7"/>
      <c r="W129" s="40">
        <f t="shared" si="134"/>
        <v>0</v>
      </c>
      <c r="X129" s="7"/>
      <c r="Y129" s="9">
        <v>23923.8</v>
      </c>
      <c r="Z129" s="7"/>
      <c r="AA129" s="9">
        <v>2500</v>
      </c>
      <c r="AB129" s="7"/>
      <c r="AC129" s="9">
        <f t="shared" si="135"/>
        <v>21423.8</v>
      </c>
      <c r="AD129" s="7"/>
      <c r="AE129" s="40">
        <f t="shared" si="136"/>
        <v>9.5695200000000007</v>
      </c>
      <c r="AF129" s="7"/>
      <c r="AG129" s="9">
        <v>953.55</v>
      </c>
      <c r="AH129" s="7"/>
      <c r="AI129" s="9">
        <v>2500</v>
      </c>
      <c r="AJ129" s="7"/>
      <c r="AK129" s="9">
        <f t="shared" si="137"/>
        <v>-1546.45</v>
      </c>
      <c r="AL129" s="7"/>
      <c r="AM129" s="40">
        <f t="shared" si="138"/>
        <v>0.38141999999999998</v>
      </c>
      <c r="AN129" s="7"/>
      <c r="AO129" s="9">
        <v>6571.35</v>
      </c>
      <c r="AP129" s="7"/>
      <c r="AQ129" s="9">
        <v>2500</v>
      </c>
      <c r="AR129" s="7"/>
      <c r="AS129" s="9">
        <f t="shared" si="139"/>
        <v>4071.35</v>
      </c>
      <c r="AT129" s="7"/>
      <c r="AU129" s="40">
        <f t="shared" si="140"/>
        <v>2.6285400000000001</v>
      </c>
      <c r="AV129" s="7"/>
      <c r="AW129" s="9">
        <v>53</v>
      </c>
      <c r="AX129" s="7"/>
      <c r="AY129" s="9">
        <v>2500</v>
      </c>
      <c r="AZ129" s="7"/>
      <c r="BA129" s="9">
        <f t="shared" si="141"/>
        <v>-2447</v>
      </c>
      <c r="BB129" s="7"/>
      <c r="BC129" s="40">
        <f t="shared" si="142"/>
        <v>2.12E-2</v>
      </c>
      <c r="BD129" s="7"/>
      <c r="BE129" s="9">
        <v>810.5</v>
      </c>
      <c r="BF129" s="7"/>
      <c r="BG129" s="9">
        <v>2500</v>
      </c>
      <c r="BH129" s="7"/>
      <c r="BI129" s="9">
        <f>ROUND((BE129-BG129),5)</f>
        <v>-1689.5</v>
      </c>
      <c r="BJ129" s="7"/>
      <c r="BK129" s="40">
        <f>ROUND(IF(BG129=0, IF(BE129=0, 0, 1), BE129/BG129),5)</f>
        <v>0.32419999999999999</v>
      </c>
      <c r="BL129" s="7"/>
      <c r="BM129" s="9">
        <v>1367</v>
      </c>
      <c r="BN129" s="7"/>
      <c r="BO129" s="9">
        <v>2500</v>
      </c>
      <c r="BP129" s="7"/>
      <c r="BQ129" s="9">
        <f>ROUND((BM129-BO129),5)</f>
        <v>-1133</v>
      </c>
      <c r="BR129" s="7"/>
      <c r="BS129" s="40">
        <f>ROUND(IF(BO129=0, IF(BM129=0, 0, 1), BM129/BO129),5)</f>
        <v>0.54679999999999995</v>
      </c>
      <c r="BT129" s="7"/>
      <c r="BU129" s="9">
        <v>2313.1</v>
      </c>
      <c r="BV129" s="7"/>
      <c r="BW129" s="9">
        <v>2500</v>
      </c>
      <c r="BX129" s="7"/>
      <c r="BY129" s="9">
        <f>ROUND((BU129-BW129),5)</f>
        <v>-186.9</v>
      </c>
      <c r="BZ129" s="7"/>
      <c r="CA129" s="40">
        <f>ROUND(IF(BW129=0, IF(BU129=0, 0, 1), BU129/BW129),5)</f>
        <v>0.92523999999999995</v>
      </c>
      <c r="CB129" s="7"/>
      <c r="CC129" s="9">
        <v>2425</v>
      </c>
      <c r="CD129" s="7"/>
      <c r="CE129" s="9">
        <v>2500</v>
      </c>
      <c r="CF129" s="7"/>
      <c r="CG129" s="9">
        <f>ROUND((CC129-CE129),5)</f>
        <v>-75</v>
      </c>
      <c r="CH129" s="7"/>
      <c r="CI129" s="40">
        <f>ROUND(IF(CE129=0, IF(CC129=0, 0, 1), CC129/CE129),5)</f>
        <v>0.97</v>
      </c>
      <c r="CJ129" s="7"/>
      <c r="CK129" s="9">
        <f t="shared" si="130"/>
        <v>42566.87</v>
      </c>
      <c r="CL129" s="7"/>
      <c r="CM129" s="9">
        <f t="shared" si="143"/>
        <v>25000</v>
      </c>
      <c r="CN129" s="7"/>
      <c r="CO129" s="9">
        <f t="shared" si="144"/>
        <v>17566.87</v>
      </c>
      <c r="CP129" s="7"/>
      <c r="CQ129" s="48">
        <f t="shared" si="145"/>
        <v>1.7026699999999999</v>
      </c>
      <c r="CR129" s="8"/>
    </row>
    <row r="130" spans="1:96" ht="18" x14ac:dyDescent="0.35">
      <c r="A130" s="5"/>
      <c r="B130" s="5"/>
      <c r="C130" s="5"/>
      <c r="D130" s="5"/>
      <c r="E130" s="5" t="s">
        <v>277</v>
      </c>
      <c r="F130" s="5"/>
      <c r="G130" s="5"/>
      <c r="H130" s="5"/>
      <c r="I130" s="6">
        <f>ROUND(SUM(I111:I119)+SUM(I128:I129),5)</f>
        <v>20918.38</v>
      </c>
      <c r="J130" s="7"/>
      <c r="K130" s="6">
        <f>ROUND(SUM(K111:K119)+SUM(K128:K129),5)</f>
        <v>14043</v>
      </c>
      <c r="L130" s="7"/>
      <c r="M130" s="6">
        <f t="shared" si="131"/>
        <v>6875.38</v>
      </c>
      <c r="N130" s="7"/>
      <c r="O130" s="39">
        <f t="shared" si="132"/>
        <v>1.48959</v>
      </c>
      <c r="P130" s="7"/>
      <c r="Q130" s="6">
        <f>ROUND(SUM(Q111:Q119)+SUM(Q128:Q129),5)</f>
        <v>13085.35</v>
      </c>
      <c r="R130" s="7"/>
      <c r="S130" s="6">
        <f>ROUND(SUM(S111:S119)+SUM(S128:S129),5)</f>
        <v>14043</v>
      </c>
      <c r="T130" s="7"/>
      <c r="U130" s="6">
        <f t="shared" si="133"/>
        <v>-957.65</v>
      </c>
      <c r="V130" s="7"/>
      <c r="W130" s="39">
        <f t="shared" si="134"/>
        <v>0.93181000000000003</v>
      </c>
      <c r="X130" s="7"/>
      <c r="Y130" s="6">
        <f>ROUND(SUM(Y111:Y119)+SUM(Y128:Y129),5)</f>
        <v>63334.26</v>
      </c>
      <c r="Z130" s="7"/>
      <c r="AA130" s="6">
        <f>ROUND(SUM(AA111:AA119)+SUM(AA128:AA129),5)</f>
        <v>14043</v>
      </c>
      <c r="AB130" s="7"/>
      <c r="AC130" s="6">
        <f t="shared" si="135"/>
        <v>49291.26</v>
      </c>
      <c r="AD130" s="7"/>
      <c r="AE130" s="39">
        <f t="shared" si="136"/>
        <v>4.5100199999999999</v>
      </c>
      <c r="AF130" s="7"/>
      <c r="AG130" s="6">
        <f>ROUND(SUM(AG111:AG119)+SUM(AG128:AG129),5)</f>
        <v>59261.32</v>
      </c>
      <c r="AH130" s="7"/>
      <c r="AI130" s="6">
        <f>ROUND(SUM(AI111:AI119)+SUM(AI128:AI129),5)</f>
        <v>14043</v>
      </c>
      <c r="AJ130" s="7"/>
      <c r="AK130" s="6">
        <f t="shared" si="137"/>
        <v>45218.32</v>
      </c>
      <c r="AL130" s="7"/>
      <c r="AM130" s="39">
        <f t="shared" si="138"/>
        <v>4.2199900000000001</v>
      </c>
      <c r="AN130" s="7"/>
      <c r="AO130" s="6">
        <f>ROUND(SUM(AO111:AO119)+SUM(AO128:AO129),5)</f>
        <v>25331.14</v>
      </c>
      <c r="AP130" s="7"/>
      <c r="AQ130" s="6">
        <f>ROUND(SUM(AQ111:AQ119)+SUM(AQ128:AQ129),5)</f>
        <v>14043</v>
      </c>
      <c r="AR130" s="7"/>
      <c r="AS130" s="6">
        <f t="shared" si="139"/>
        <v>11288.14</v>
      </c>
      <c r="AT130" s="7"/>
      <c r="AU130" s="39">
        <f t="shared" si="140"/>
        <v>1.80383</v>
      </c>
      <c r="AV130" s="7"/>
      <c r="AW130" s="6">
        <f>ROUND(SUM(AW111:AW119)+SUM(AW128:AW129),5)</f>
        <v>21708.81</v>
      </c>
      <c r="AX130" s="7"/>
      <c r="AY130" s="6">
        <f>ROUND(SUM(AY111:AY119)+SUM(AY128:AY129),5)</f>
        <v>14043</v>
      </c>
      <c r="AZ130" s="7"/>
      <c r="BA130" s="6">
        <f t="shared" si="141"/>
        <v>7665.81</v>
      </c>
      <c r="BB130" s="7"/>
      <c r="BC130" s="39">
        <f t="shared" si="142"/>
        <v>1.5458799999999999</v>
      </c>
      <c r="BD130" s="7"/>
      <c r="BE130" s="6">
        <f>ROUND(SUM(BE111:BE119)+SUM(BE128:BE129),5)</f>
        <v>13147.87</v>
      </c>
      <c r="BF130" s="7"/>
      <c r="BG130" s="6">
        <f>ROUND(SUM(BG111:BG119)+SUM(BG128:BG129),5)</f>
        <v>14043</v>
      </c>
      <c r="BH130" s="7"/>
      <c r="BI130" s="6">
        <f>ROUND((BE130-BG130),5)</f>
        <v>-895.13</v>
      </c>
      <c r="BJ130" s="7"/>
      <c r="BK130" s="39">
        <f>ROUND(IF(BG130=0, IF(BE130=0, 0, 1), BE130/BG130),5)</f>
        <v>0.93625999999999998</v>
      </c>
      <c r="BL130" s="7"/>
      <c r="BM130" s="6">
        <f>ROUND(SUM(BM111:BM119)+SUM(BM128:BM129),5)</f>
        <v>1588.15</v>
      </c>
      <c r="BN130" s="7"/>
      <c r="BO130" s="6">
        <f>ROUND(SUM(BO111:BO119)+SUM(BO128:BO129),5)</f>
        <v>14043</v>
      </c>
      <c r="BP130" s="7"/>
      <c r="BQ130" s="6">
        <f>ROUND((BM130-BO130),5)</f>
        <v>-12454.85</v>
      </c>
      <c r="BR130" s="7"/>
      <c r="BS130" s="39">
        <f>ROUND(IF(BO130=0, IF(BM130=0, 0, 1), BM130/BO130),5)</f>
        <v>0.11309</v>
      </c>
      <c r="BT130" s="7"/>
      <c r="BU130" s="6">
        <f>ROUND(SUM(BU111:BU119)+SUM(BU128:BU129),5)</f>
        <v>23774.07</v>
      </c>
      <c r="BV130" s="7"/>
      <c r="BW130" s="6">
        <f>ROUND(SUM(BW111:BW119)+SUM(BW128:BW129),5)</f>
        <v>14039</v>
      </c>
      <c r="BX130" s="7"/>
      <c r="BY130" s="6">
        <f>ROUND((BU130-BW130),5)</f>
        <v>9735.07</v>
      </c>
      <c r="BZ130" s="7"/>
      <c r="CA130" s="39">
        <f>ROUND(IF(BW130=0, IF(BU130=0, 0, 1), BU130/BW130),5)</f>
        <v>1.69343</v>
      </c>
      <c r="CB130" s="7"/>
      <c r="CC130" s="6">
        <f>ROUND(SUM(CC111:CC119)+SUM(CC128:CC129),5)</f>
        <v>11988.88</v>
      </c>
      <c r="CD130" s="7"/>
      <c r="CE130" s="6">
        <f>ROUND(SUM(CE111:CE119)+SUM(CE128:CE129),5)</f>
        <v>14039</v>
      </c>
      <c r="CF130" s="7"/>
      <c r="CG130" s="6">
        <f>ROUND((CC130-CE130),5)</f>
        <v>-2050.12</v>
      </c>
      <c r="CH130" s="7"/>
      <c r="CI130" s="39">
        <f>ROUND(IF(CE130=0, IF(CC130=0, 0, 1), CC130/CE130),5)</f>
        <v>0.85397000000000001</v>
      </c>
      <c r="CJ130" s="7"/>
      <c r="CK130" s="6">
        <f t="shared" si="130"/>
        <v>254138.23</v>
      </c>
      <c r="CL130" s="7"/>
      <c r="CM130" s="6">
        <f t="shared" si="143"/>
        <v>140422</v>
      </c>
      <c r="CN130" s="7"/>
      <c r="CO130" s="6">
        <f t="shared" si="144"/>
        <v>113716.23</v>
      </c>
      <c r="CP130" s="7"/>
      <c r="CQ130" s="39">
        <f t="shared" si="145"/>
        <v>1.80982</v>
      </c>
      <c r="CR130" s="8"/>
    </row>
    <row r="131" spans="1:96" ht="18" x14ac:dyDescent="0.35">
      <c r="A131" s="5"/>
      <c r="B131" s="5"/>
      <c r="C131" s="5"/>
      <c r="D131" s="5"/>
      <c r="E131" s="5" t="s">
        <v>278</v>
      </c>
      <c r="F131" s="5"/>
      <c r="G131" s="5"/>
      <c r="H131" s="5"/>
      <c r="I131" s="6"/>
      <c r="J131" s="7"/>
      <c r="K131" s="6"/>
      <c r="L131" s="7"/>
      <c r="M131" s="6"/>
      <c r="N131" s="7"/>
      <c r="O131" s="39"/>
      <c r="P131" s="7"/>
      <c r="Q131" s="6"/>
      <c r="R131" s="7"/>
      <c r="S131" s="6"/>
      <c r="T131" s="7"/>
      <c r="U131" s="6"/>
      <c r="V131" s="7"/>
      <c r="W131" s="39"/>
      <c r="X131" s="7"/>
      <c r="Y131" s="6"/>
      <c r="Z131" s="7"/>
      <c r="AA131" s="6"/>
      <c r="AB131" s="7"/>
      <c r="AC131" s="6"/>
      <c r="AD131" s="7"/>
      <c r="AE131" s="39"/>
      <c r="AF131" s="7"/>
      <c r="AG131" s="6"/>
      <c r="AH131" s="7"/>
      <c r="AI131" s="6"/>
      <c r="AJ131" s="7"/>
      <c r="AK131" s="6"/>
      <c r="AL131" s="7"/>
      <c r="AM131" s="39"/>
      <c r="AN131" s="7"/>
      <c r="AO131" s="6"/>
      <c r="AP131" s="7"/>
      <c r="AQ131" s="6"/>
      <c r="AR131" s="7"/>
      <c r="AS131" s="6"/>
      <c r="AT131" s="7"/>
      <c r="AU131" s="39"/>
      <c r="AV131" s="7"/>
      <c r="AW131" s="6"/>
      <c r="AX131" s="7"/>
      <c r="AY131" s="6"/>
      <c r="AZ131" s="7"/>
      <c r="BA131" s="6"/>
      <c r="BB131" s="7"/>
      <c r="BC131" s="39"/>
      <c r="BD131" s="7"/>
      <c r="BE131" s="6"/>
      <c r="BF131" s="7"/>
      <c r="BG131" s="6"/>
      <c r="BH131" s="7"/>
      <c r="BI131" s="6"/>
      <c r="BJ131" s="7"/>
      <c r="BK131" s="39"/>
      <c r="BL131" s="7"/>
      <c r="BM131" s="6"/>
      <c r="BN131" s="7"/>
      <c r="BO131" s="6"/>
      <c r="BP131" s="7"/>
      <c r="BQ131" s="6"/>
      <c r="BR131" s="7"/>
      <c r="BS131" s="39"/>
      <c r="BT131" s="7"/>
      <c r="BU131" s="6"/>
      <c r="BV131" s="7"/>
      <c r="BW131" s="6"/>
      <c r="BX131" s="7"/>
      <c r="BY131" s="6"/>
      <c r="BZ131" s="7"/>
      <c r="CA131" s="39"/>
      <c r="CB131" s="7"/>
      <c r="CC131" s="6"/>
      <c r="CD131" s="7"/>
      <c r="CE131" s="6"/>
      <c r="CF131" s="7"/>
      <c r="CG131" s="6"/>
      <c r="CH131" s="7"/>
      <c r="CI131" s="39"/>
      <c r="CJ131" s="7"/>
      <c r="CK131" s="6"/>
      <c r="CL131" s="7"/>
      <c r="CM131" s="6"/>
      <c r="CN131" s="7"/>
      <c r="CO131" s="6"/>
      <c r="CP131" s="7"/>
      <c r="CQ131" s="39"/>
      <c r="CR131" s="8"/>
    </row>
    <row r="132" spans="1:96" ht="18" x14ac:dyDescent="0.35">
      <c r="A132" s="5"/>
      <c r="B132" s="5"/>
      <c r="C132" s="5"/>
      <c r="D132" s="5"/>
      <c r="E132" s="5"/>
      <c r="F132" s="5" t="s">
        <v>279</v>
      </c>
      <c r="G132" s="5"/>
      <c r="H132" s="5"/>
      <c r="I132" s="6">
        <v>962.75</v>
      </c>
      <c r="J132" s="7"/>
      <c r="K132" s="6">
        <v>2917</v>
      </c>
      <c r="L132" s="7"/>
      <c r="M132" s="6">
        <f>ROUND((I132-K132),5)</f>
        <v>-1954.25</v>
      </c>
      <c r="N132" s="7"/>
      <c r="O132" s="39">
        <f>ROUND(IF(K132=0, IF(I132=0, 0, 1), I132/K132),5)</f>
        <v>0.33005000000000001</v>
      </c>
      <c r="P132" s="7"/>
      <c r="Q132" s="6">
        <v>1402.75</v>
      </c>
      <c r="R132" s="7"/>
      <c r="S132" s="6">
        <v>2917</v>
      </c>
      <c r="T132" s="7"/>
      <c r="U132" s="6">
        <f>ROUND((Q132-S132),5)</f>
        <v>-1514.25</v>
      </c>
      <c r="V132" s="7"/>
      <c r="W132" s="39">
        <f>ROUND(IF(S132=0, IF(Q132=0, 0, 1), Q132/S132),5)</f>
        <v>0.48088999999999998</v>
      </c>
      <c r="X132" s="7"/>
      <c r="Y132" s="6">
        <v>3523.42</v>
      </c>
      <c r="Z132" s="7"/>
      <c r="AA132" s="6">
        <v>2917</v>
      </c>
      <c r="AB132" s="7"/>
      <c r="AC132" s="6">
        <f>ROUND((Y132-AA132),5)</f>
        <v>606.41999999999996</v>
      </c>
      <c r="AD132" s="7"/>
      <c r="AE132" s="39">
        <f>ROUND(IF(AA132=0, IF(Y132=0, 0, 1), Y132/AA132),5)</f>
        <v>1.2078899999999999</v>
      </c>
      <c r="AF132" s="7"/>
      <c r="AG132" s="6">
        <v>1308.67</v>
      </c>
      <c r="AH132" s="7"/>
      <c r="AI132" s="6">
        <v>2917</v>
      </c>
      <c r="AJ132" s="7"/>
      <c r="AK132" s="6">
        <f>ROUND((AG132-AI132),5)</f>
        <v>-1608.33</v>
      </c>
      <c r="AL132" s="7"/>
      <c r="AM132" s="39">
        <f>ROUND(IF(AI132=0, IF(AG132=0, 0, 1), AG132/AI132),5)</f>
        <v>0.44863999999999998</v>
      </c>
      <c r="AN132" s="7"/>
      <c r="AO132" s="6">
        <v>1825.16</v>
      </c>
      <c r="AP132" s="7"/>
      <c r="AQ132" s="6">
        <v>2917</v>
      </c>
      <c r="AR132" s="7"/>
      <c r="AS132" s="6">
        <f>ROUND((AO132-AQ132),5)</f>
        <v>-1091.8399999999999</v>
      </c>
      <c r="AT132" s="7"/>
      <c r="AU132" s="39">
        <f>ROUND(IF(AQ132=0, IF(AO132=0, 0, 1), AO132/AQ132),5)</f>
        <v>0.62570000000000003</v>
      </c>
      <c r="AV132" s="7"/>
      <c r="AW132" s="6">
        <v>2580.33</v>
      </c>
      <c r="AX132" s="7"/>
      <c r="AY132" s="6">
        <v>2917</v>
      </c>
      <c r="AZ132" s="7"/>
      <c r="BA132" s="6">
        <f>ROUND((AW132-AY132),5)</f>
        <v>-336.67</v>
      </c>
      <c r="BB132" s="7"/>
      <c r="BC132" s="39">
        <f>ROUND(IF(AY132=0, IF(AW132=0, 0, 1), AW132/AY132),5)</f>
        <v>0.88458000000000003</v>
      </c>
      <c r="BD132" s="7"/>
      <c r="BE132" s="6">
        <v>1375.31</v>
      </c>
      <c r="BF132" s="7"/>
      <c r="BG132" s="6">
        <v>2917</v>
      </c>
      <c r="BH132" s="7"/>
      <c r="BI132" s="6">
        <f>ROUND((BE132-BG132),5)</f>
        <v>-1541.69</v>
      </c>
      <c r="BJ132" s="7"/>
      <c r="BK132" s="39">
        <f>ROUND(IF(BG132=0, IF(BE132=0, 0, 1), BE132/BG132),5)</f>
        <v>0.47148000000000001</v>
      </c>
      <c r="BL132" s="7"/>
      <c r="BM132" s="6">
        <v>952.54</v>
      </c>
      <c r="BN132" s="7"/>
      <c r="BO132" s="6">
        <v>2917</v>
      </c>
      <c r="BP132" s="7"/>
      <c r="BQ132" s="6">
        <f>ROUND((BM132-BO132),5)</f>
        <v>-1964.46</v>
      </c>
      <c r="BR132" s="7"/>
      <c r="BS132" s="39">
        <f>ROUND(IF(BO132=0, IF(BM132=0, 0, 1), BM132/BO132),5)</f>
        <v>0.32655000000000001</v>
      </c>
      <c r="BT132" s="7"/>
      <c r="BU132" s="6">
        <v>1049.51</v>
      </c>
      <c r="BV132" s="7"/>
      <c r="BW132" s="6">
        <v>2916</v>
      </c>
      <c r="BX132" s="7"/>
      <c r="BY132" s="6">
        <f>ROUND((BU132-BW132),5)</f>
        <v>-1866.49</v>
      </c>
      <c r="BZ132" s="7"/>
      <c r="CA132" s="39">
        <f>ROUND(IF(BW132=0, IF(BU132=0, 0, 1), BU132/BW132),5)</f>
        <v>0.35991000000000001</v>
      </c>
      <c r="CB132" s="7"/>
      <c r="CC132" s="6">
        <v>1710.12</v>
      </c>
      <c r="CD132" s="7"/>
      <c r="CE132" s="6">
        <v>2916</v>
      </c>
      <c r="CF132" s="7"/>
      <c r="CG132" s="6">
        <f>ROUND((CC132-CE132),5)</f>
        <v>-1205.8800000000001</v>
      </c>
      <c r="CH132" s="7"/>
      <c r="CI132" s="39">
        <f>ROUND(IF(CE132=0, IF(CC132=0, 0, 1), CC132/CE132),5)</f>
        <v>0.58645999999999998</v>
      </c>
      <c r="CJ132" s="7"/>
      <c r="CK132" s="6">
        <f t="shared" ref="CK132:CK138" si="146">ROUND(I132+Q132+Y132+AG132+AO132+AW132+BE132+BM132+BU132+CC132,5)</f>
        <v>16690.560000000001</v>
      </c>
      <c r="CL132" s="7"/>
      <c r="CM132" s="6">
        <f>ROUND(K132+S132+AA132+AI132+AQ132+AY132+BG132+BO132+BW132+CE132,5)</f>
        <v>29168</v>
      </c>
      <c r="CN132" s="7"/>
      <c r="CO132" s="6">
        <f>ROUND((CK132-CM132),5)</f>
        <v>-12477.44</v>
      </c>
      <c r="CP132" s="7"/>
      <c r="CQ132" s="39">
        <f>ROUND(IF(CM132=0, IF(CK132=0, 0, 1), CK132/CM132),5)</f>
        <v>0.57221999999999995</v>
      </c>
      <c r="CR132" s="8"/>
    </row>
    <row r="133" spans="1:96" ht="18" x14ac:dyDescent="0.35">
      <c r="A133" s="5"/>
      <c r="B133" s="5"/>
      <c r="C133" s="5"/>
      <c r="D133" s="5"/>
      <c r="E133" s="5"/>
      <c r="F133" s="5" t="s">
        <v>280</v>
      </c>
      <c r="G133" s="5"/>
      <c r="H133" s="5"/>
      <c r="I133" s="6">
        <v>0</v>
      </c>
      <c r="J133" s="7"/>
      <c r="K133" s="6"/>
      <c r="L133" s="7"/>
      <c r="M133" s="6"/>
      <c r="N133" s="7"/>
      <c r="O133" s="39"/>
      <c r="P133" s="7"/>
      <c r="Q133" s="6">
        <v>0</v>
      </c>
      <c r="R133" s="7"/>
      <c r="S133" s="6"/>
      <c r="T133" s="7"/>
      <c r="U133" s="6"/>
      <c r="V133" s="7"/>
      <c r="W133" s="39"/>
      <c r="X133" s="7"/>
      <c r="Y133" s="6">
        <v>6352.27</v>
      </c>
      <c r="Z133" s="7"/>
      <c r="AA133" s="6"/>
      <c r="AB133" s="7"/>
      <c r="AC133" s="6"/>
      <c r="AD133" s="7"/>
      <c r="AE133" s="39"/>
      <c r="AF133" s="7"/>
      <c r="AG133" s="6">
        <v>0</v>
      </c>
      <c r="AH133" s="7"/>
      <c r="AI133" s="6"/>
      <c r="AJ133" s="7"/>
      <c r="AK133" s="6"/>
      <c r="AL133" s="7"/>
      <c r="AM133" s="39"/>
      <c r="AN133" s="7"/>
      <c r="AO133" s="6">
        <v>0</v>
      </c>
      <c r="AP133" s="7"/>
      <c r="AQ133" s="6"/>
      <c r="AR133" s="7"/>
      <c r="AS133" s="6"/>
      <c r="AT133" s="7"/>
      <c r="AU133" s="39"/>
      <c r="AV133" s="7"/>
      <c r="AW133" s="6">
        <v>0</v>
      </c>
      <c r="AX133" s="7"/>
      <c r="AY133" s="6"/>
      <c r="AZ133" s="7"/>
      <c r="BA133" s="6"/>
      <c r="BB133" s="7"/>
      <c r="BC133" s="39"/>
      <c r="BD133" s="7"/>
      <c r="BE133" s="6">
        <v>0</v>
      </c>
      <c r="BF133" s="7"/>
      <c r="BG133" s="6"/>
      <c r="BH133" s="7"/>
      <c r="BI133" s="6"/>
      <c r="BJ133" s="7"/>
      <c r="BK133" s="39"/>
      <c r="BL133" s="7"/>
      <c r="BM133" s="6">
        <v>0</v>
      </c>
      <c r="BN133" s="7"/>
      <c r="BO133" s="6"/>
      <c r="BP133" s="7"/>
      <c r="BQ133" s="6"/>
      <c r="BR133" s="7"/>
      <c r="BS133" s="39"/>
      <c r="BT133" s="7"/>
      <c r="BU133" s="6">
        <v>0</v>
      </c>
      <c r="BV133" s="7"/>
      <c r="BW133" s="6"/>
      <c r="BX133" s="7"/>
      <c r="BY133" s="6"/>
      <c r="BZ133" s="7"/>
      <c r="CA133" s="39"/>
      <c r="CB133" s="7"/>
      <c r="CC133" s="6">
        <v>0</v>
      </c>
      <c r="CD133" s="7"/>
      <c r="CE133" s="6"/>
      <c r="CF133" s="7"/>
      <c r="CG133" s="6"/>
      <c r="CH133" s="7"/>
      <c r="CI133" s="39"/>
      <c r="CJ133" s="7"/>
      <c r="CK133" s="6">
        <f t="shared" si="146"/>
        <v>6352.27</v>
      </c>
      <c r="CL133" s="7"/>
      <c r="CM133" s="6"/>
      <c r="CN133" s="7"/>
      <c r="CO133" s="6"/>
      <c r="CP133" s="7"/>
      <c r="CQ133" s="39"/>
      <c r="CR133" s="8"/>
    </row>
    <row r="134" spans="1:96" ht="18" x14ac:dyDescent="0.35">
      <c r="A134" s="5"/>
      <c r="B134" s="5"/>
      <c r="C134" s="5"/>
      <c r="D134" s="5"/>
      <c r="E134" s="5"/>
      <c r="F134" s="5" t="s">
        <v>281</v>
      </c>
      <c r="G134" s="5"/>
      <c r="H134" s="5"/>
      <c r="I134" s="6">
        <v>0</v>
      </c>
      <c r="J134" s="7"/>
      <c r="K134" s="6">
        <v>2083</v>
      </c>
      <c r="L134" s="7"/>
      <c r="M134" s="6">
        <f>ROUND((I134-K134),5)</f>
        <v>-2083</v>
      </c>
      <c r="N134" s="7"/>
      <c r="O134" s="39">
        <f>ROUND(IF(K134=0, IF(I134=0, 0, 1), I134/K134),5)</f>
        <v>0</v>
      </c>
      <c r="P134" s="7"/>
      <c r="Q134" s="6">
        <v>0</v>
      </c>
      <c r="R134" s="7"/>
      <c r="S134" s="6">
        <v>2083</v>
      </c>
      <c r="T134" s="7"/>
      <c r="U134" s="6">
        <f>ROUND((Q134-S134),5)</f>
        <v>-2083</v>
      </c>
      <c r="V134" s="7"/>
      <c r="W134" s="39">
        <f>ROUND(IF(S134=0, IF(Q134=0, 0, 1), Q134/S134),5)</f>
        <v>0</v>
      </c>
      <c r="X134" s="7"/>
      <c r="Y134" s="6">
        <v>0</v>
      </c>
      <c r="Z134" s="7"/>
      <c r="AA134" s="6">
        <v>2083</v>
      </c>
      <c r="AB134" s="7"/>
      <c r="AC134" s="6">
        <f>ROUND((Y134-AA134),5)</f>
        <v>-2083</v>
      </c>
      <c r="AD134" s="7"/>
      <c r="AE134" s="39">
        <f>ROUND(IF(AA134=0, IF(Y134=0, 0, 1), Y134/AA134),5)</f>
        <v>0</v>
      </c>
      <c r="AF134" s="7"/>
      <c r="AG134" s="6">
        <v>0</v>
      </c>
      <c r="AH134" s="7"/>
      <c r="AI134" s="6">
        <v>2083</v>
      </c>
      <c r="AJ134" s="7"/>
      <c r="AK134" s="6">
        <f>ROUND((AG134-AI134),5)</f>
        <v>-2083</v>
      </c>
      <c r="AL134" s="7"/>
      <c r="AM134" s="39">
        <f>ROUND(IF(AI134=0, IF(AG134=0, 0, 1), AG134/AI134),5)</f>
        <v>0</v>
      </c>
      <c r="AN134" s="7"/>
      <c r="AO134" s="6">
        <v>0</v>
      </c>
      <c r="AP134" s="7"/>
      <c r="AQ134" s="6">
        <v>2083</v>
      </c>
      <c r="AR134" s="7"/>
      <c r="AS134" s="6">
        <f>ROUND((AO134-AQ134),5)</f>
        <v>-2083</v>
      </c>
      <c r="AT134" s="7"/>
      <c r="AU134" s="39">
        <f>ROUND(IF(AQ134=0, IF(AO134=0, 0, 1), AO134/AQ134),5)</f>
        <v>0</v>
      </c>
      <c r="AV134" s="7"/>
      <c r="AW134" s="6">
        <v>0</v>
      </c>
      <c r="AX134" s="7"/>
      <c r="AY134" s="6">
        <v>2083</v>
      </c>
      <c r="AZ134" s="7"/>
      <c r="BA134" s="6">
        <f>ROUND((AW134-AY134),5)</f>
        <v>-2083</v>
      </c>
      <c r="BB134" s="7"/>
      <c r="BC134" s="39">
        <f>ROUND(IF(AY134=0, IF(AW134=0, 0, 1), AW134/AY134),5)</f>
        <v>0</v>
      </c>
      <c r="BD134" s="7"/>
      <c r="BE134" s="6">
        <v>0</v>
      </c>
      <c r="BF134" s="7"/>
      <c r="BG134" s="6">
        <v>2083</v>
      </c>
      <c r="BH134" s="7"/>
      <c r="BI134" s="6">
        <f>ROUND((BE134-BG134),5)</f>
        <v>-2083</v>
      </c>
      <c r="BJ134" s="7"/>
      <c r="BK134" s="39">
        <f>ROUND(IF(BG134=0, IF(BE134=0, 0, 1), BE134/BG134),5)</f>
        <v>0</v>
      </c>
      <c r="BL134" s="7"/>
      <c r="BM134" s="6">
        <v>0</v>
      </c>
      <c r="BN134" s="7"/>
      <c r="BO134" s="6">
        <v>2083</v>
      </c>
      <c r="BP134" s="7"/>
      <c r="BQ134" s="6">
        <f>ROUND((BM134-BO134),5)</f>
        <v>-2083</v>
      </c>
      <c r="BR134" s="7"/>
      <c r="BS134" s="39">
        <f>ROUND(IF(BO134=0, IF(BM134=0, 0, 1), BM134/BO134),5)</f>
        <v>0</v>
      </c>
      <c r="BT134" s="7"/>
      <c r="BU134" s="6">
        <v>0</v>
      </c>
      <c r="BV134" s="7"/>
      <c r="BW134" s="6">
        <v>2084</v>
      </c>
      <c r="BX134" s="7"/>
      <c r="BY134" s="6">
        <f>ROUND((BU134-BW134),5)</f>
        <v>-2084</v>
      </c>
      <c r="BZ134" s="7"/>
      <c r="CA134" s="39">
        <f>ROUND(IF(BW134=0, IF(BU134=0, 0, 1), BU134/BW134),5)</f>
        <v>0</v>
      </c>
      <c r="CB134" s="7"/>
      <c r="CC134" s="6">
        <v>0</v>
      </c>
      <c r="CD134" s="7"/>
      <c r="CE134" s="6">
        <v>2084</v>
      </c>
      <c r="CF134" s="7"/>
      <c r="CG134" s="6">
        <f>ROUND((CC134-CE134),5)</f>
        <v>-2084</v>
      </c>
      <c r="CH134" s="7"/>
      <c r="CI134" s="39">
        <f>ROUND(IF(CE134=0, IF(CC134=0, 0, 1), CC134/CE134),5)</f>
        <v>0</v>
      </c>
      <c r="CJ134" s="7"/>
      <c r="CK134" s="6">
        <f t="shared" si="146"/>
        <v>0</v>
      </c>
      <c r="CL134" s="7"/>
      <c r="CM134" s="6">
        <f>ROUND(K134+S134+AA134+AI134+AQ134+AY134+BG134+BO134+BW134+CE134,5)</f>
        <v>20832</v>
      </c>
      <c r="CN134" s="7"/>
      <c r="CO134" s="6">
        <f>ROUND((CK134-CM134),5)</f>
        <v>-20832</v>
      </c>
      <c r="CP134" s="7"/>
      <c r="CQ134" s="39">
        <f>ROUND(IF(CM134=0, IF(CK134=0, 0, 1), CK134/CM134),5)</f>
        <v>0</v>
      </c>
      <c r="CR134" s="8"/>
    </row>
    <row r="135" spans="1:96" ht="18" x14ac:dyDescent="0.35">
      <c r="A135" s="5"/>
      <c r="B135" s="5"/>
      <c r="C135" s="5"/>
      <c r="D135" s="5"/>
      <c r="E135" s="5"/>
      <c r="F135" s="5" t="s">
        <v>282</v>
      </c>
      <c r="G135" s="5"/>
      <c r="H135" s="5"/>
      <c r="I135" s="6">
        <v>23.29</v>
      </c>
      <c r="J135" s="7"/>
      <c r="K135" s="6">
        <v>0</v>
      </c>
      <c r="L135" s="7"/>
      <c r="M135" s="6">
        <f>ROUND((I135-K135),5)</f>
        <v>23.29</v>
      </c>
      <c r="N135" s="7"/>
      <c r="O135" s="39">
        <f>ROUND(IF(K135=0, IF(I135=0, 0, 1), I135/K135),5)</f>
        <v>1</v>
      </c>
      <c r="P135" s="7"/>
      <c r="Q135" s="6">
        <v>493.64</v>
      </c>
      <c r="R135" s="7"/>
      <c r="S135" s="6">
        <v>0</v>
      </c>
      <c r="T135" s="7"/>
      <c r="U135" s="6">
        <f>ROUND((Q135-S135),5)</f>
        <v>493.64</v>
      </c>
      <c r="V135" s="7"/>
      <c r="W135" s="39">
        <f>ROUND(IF(S135=0, IF(Q135=0, 0, 1), Q135/S135),5)</f>
        <v>1</v>
      </c>
      <c r="X135" s="7"/>
      <c r="Y135" s="6">
        <v>2234.6999999999998</v>
      </c>
      <c r="Z135" s="7"/>
      <c r="AA135" s="6">
        <v>0</v>
      </c>
      <c r="AB135" s="7"/>
      <c r="AC135" s="6">
        <f>ROUND((Y135-AA135),5)</f>
        <v>2234.6999999999998</v>
      </c>
      <c r="AD135" s="7"/>
      <c r="AE135" s="39">
        <f>ROUND(IF(AA135=0, IF(Y135=0, 0, 1), Y135/AA135),5)</f>
        <v>1</v>
      </c>
      <c r="AF135" s="7"/>
      <c r="AG135" s="6">
        <v>877.94</v>
      </c>
      <c r="AH135" s="7"/>
      <c r="AI135" s="6">
        <v>0</v>
      </c>
      <c r="AJ135" s="7"/>
      <c r="AK135" s="6">
        <f>ROUND((AG135-AI135),5)</f>
        <v>877.94</v>
      </c>
      <c r="AL135" s="7"/>
      <c r="AM135" s="39">
        <f>ROUND(IF(AI135=0, IF(AG135=0, 0, 1), AG135/AI135),5)</f>
        <v>1</v>
      </c>
      <c r="AN135" s="7"/>
      <c r="AO135" s="6">
        <v>385</v>
      </c>
      <c r="AP135" s="7"/>
      <c r="AQ135" s="6">
        <v>0</v>
      </c>
      <c r="AR135" s="7"/>
      <c r="AS135" s="6">
        <f>ROUND((AO135-AQ135),5)</f>
        <v>385</v>
      </c>
      <c r="AT135" s="7"/>
      <c r="AU135" s="39">
        <f>ROUND(IF(AQ135=0, IF(AO135=0, 0, 1), AO135/AQ135),5)</f>
        <v>1</v>
      </c>
      <c r="AV135" s="7"/>
      <c r="AW135" s="6">
        <v>854.85</v>
      </c>
      <c r="AX135" s="7"/>
      <c r="AY135" s="6">
        <v>0</v>
      </c>
      <c r="AZ135" s="7"/>
      <c r="BA135" s="6">
        <f>ROUND((AW135-AY135),5)</f>
        <v>854.85</v>
      </c>
      <c r="BB135" s="7"/>
      <c r="BC135" s="39">
        <f>ROUND(IF(AY135=0, IF(AW135=0, 0, 1), AW135/AY135),5)</f>
        <v>1</v>
      </c>
      <c r="BD135" s="7"/>
      <c r="BE135" s="6">
        <v>934.64</v>
      </c>
      <c r="BF135" s="7"/>
      <c r="BG135" s="6"/>
      <c r="BH135" s="7"/>
      <c r="BI135" s="6"/>
      <c r="BJ135" s="7"/>
      <c r="BK135" s="39"/>
      <c r="BL135" s="7"/>
      <c r="BM135" s="6">
        <v>3465.52</v>
      </c>
      <c r="BN135" s="7"/>
      <c r="BO135" s="6"/>
      <c r="BP135" s="7"/>
      <c r="BQ135" s="6"/>
      <c r="BR135" s="7"/>
      <c r="BS135" s="39"/>
      <c r="BT135" s="7"/>
      <c r="BU135" s="6">
        <v>570.23</v>
      </c>
      <c r="BV135" s="7"/>
      <c r="BW135" s="6"/>
      <c r="BX135" s="7"/>
      <c r="BY135" s="6"/>
      <c r="BZ135" s="7"/>
      <c r="CA135" s="39"/>
      <c r="CB135" s="7"/>
      <c r="CC135" s="6">
        <v>4823.47</v>
      </c>
      <c r="CD135" s="7"/>
      <c r="CE135" s="6"/>
      <c r="CF135" s="7"/>
      <c r="CG135" s="6"/>
      <c r="CH135" s="7"/>
      <c r="CI135" s="39"/>
      <c r="CJ135" s="7"/>
      <c r="CK135" s="6">
        <f t="shared" si="146"/>
        <v>14663.28</v>
      </c>
      <c r="CL135" s="7"/>
      <c r="CM135" s="6">
        <f>ROUND(K135+S135+AA135+AI135+AQ135+AY135+BG135+BO135+BW135+CE135,5)</f>
        <v>0</v>
      </c>
      <c r="CN135" s="7"/>
      <c r="CO135" s="6">
        <f>ROUND((CK135-CM135),5)</f>
        <v>14663.28</v>
      </c>
      <c r="CP135" s="7"/>
      <c r="CQ135" s="39">
        <f>ROUND(IF(CM135=0, IF(CK135=0, 0, 1), CK135/CM135),5)</f>
        <v>1</v>
      </c>
      <c r="CR135" s="8"/>
    </row>
    <row r="136" spans="1:96" ht="18" x14ac:dyDescent="0.35">
      <c r="A136" s="5"/>
      <c r="B136" s="5"/>
      <c r="C136" s="5"/>
      <c r="D136" s="5"/>
      <c r="E136" s="5"/>
      <c r="F136" s="5" t="s">
        <v>283</v>
      </c>
      <c r="G136" s="5"/>
      <c r="H136" s="5"/>
      <c r="I136" s="6">
        <v>0</v>
      </c>
      <c r="J136" s="7"/>
      <c r="K136" s="6">
        <v>208</v>
      </c>
      <c r="L136" s="7"/>
      <c r="M136" s="6">
        <f>ROUND((I136-K136),5)</f>
        <v>-208</v>
      </c>
      <c r="N136" s="7"/>
      <c r="O136" s="39">
        <f>ROUND(IF(K136=0, IF(I136=0, 0, 1), I136/K136),5)</f>
        <v>0</v>
      </c>
      <c r="P136" s="7"/>
      <c r="Q136" s="6">
        <v>0</v>
      </c>
      <c r="R136" s="7"/>
      <c r="S136" s="6">
        <v>208</v>
      </c>
      <c r="T136" s="7"/>
      <c r="U136" s="6">
        <f>ROUND((Q136-S136),5)</f>
        <v>-208</v>
      </c>
      <c r="V136" s="7"/>
      <c r="W136" s="39">
        <f>ROUND(IF(S136=0, IF(Q136=0, 0, 1), Q136/S136),5)</f>
        <v>0</v>
      </c>
      <c r="X136" s="7"/>
      <c r="Y136" s="6">
        <v>0</v>
      </c>
      <c r="Z136" s="7"/>
      <c r="AA136" s="6">
        <v>208</v>
      </c>
      <c r="AB136" s="7"/>
      <c r="AC136" s="6">
        <f>ROUND((Y136-AA136),5)</f>
        <v>-208</v>
      </c>
      <c r="AD136" s="7"/>
      <c r="AE136" s="39">
        <f>ROUND(IF(AA136=0, IF(Y136=0, 0, 1), Y136/AA136),5)</f>
        <v>0</v>
      </c>
      <c r="AF136" s="7"/>
      <c r="AG136" s="6">
        <v>0</v>
      </c>
      <c r="AH136" s="7"/>
      <c r="AI136" s="6">
        <v>208</v>
      </c>
      <c r="AJ136" s="7"/>
      <c r="AK136" s="6">
        <f>ROUND((AG136-AI136),5)</f>
        <v>-208</v>
      </c>
      <c r="AL136" s="7"/>
      <c r="AM136" s="39">
        <f>ROUND(IF(AI136=0, IF(AG136=0, 0, 1), AG136/AI136),5)</f>
        <v>0</v>
      </c>
      <c r="AN136" s="7"/>
      <c r="AO136" s="6">
        <v>0</v>
      </c>
      <c r="AP136" s="7"/>
      <c r="AQ136" s="6">
        <v>208</v>
      </c>
      <c r="AR136" s="7"/>
      <c r="AS136" s="6">
        <f>ROUND((AO136-AQ136),5)</f>
        <v>-208</v>
      </c>
      <c r="AT136" s="7"/>
      <c r="AU136" s="39">
        <f>ROUND(IF(AQ136=0, IF(AO136=0, 0, 1), AO136/AQ136),5)</f>
        <v>0</v>
      </c>
      <c r="AV136" s="7"/>
      <c r="AW136" s="6">
        <v>0</v>
      </c>
      <c r="AX136" s="7"/>
      <c r="AY136" s="6">
        <v>208</v>
      </c>
      <c r="AZ136" s="7"/>
      <c r="BA136" s="6">
        <f>ROUND((AW136-AY136),5)</f>
        <v>-208</v>
      </c>
      <c r="BB136" s="7"/>
      <c r="BC136" s="39">
        <f>ROUND(IF(AY136=0, IF(AW136=0, 0, 1), AW136/AY136),5)</f>
        <v>0</v>
      </c>
      <c r="BD136" s="7"/>
      <c r="BE136" s="6">
        <v>0</v>
      </c>
      <c r="BF136" s="7"/>
      <c r="BG136" s="6">
        <v>208</v>
      </c>
      <c r="BH136" s="7"/>
      <c r="BI136" s="6">
        <f>ROUND((BE136-BG136),5)</f>
        <v>-208</v>
      </c>
      <c r="BJ136" s="7"/>
      <c r="BK136" s="39">
        <f>ROUND(IF(BG136=0, IF(BE136=0, 0, 1), BE136/BG136),5)</f>
        <v>0</v>
      </c>
      <c r="BL136" s="7"/>
      <c r="BM136" s="6">
        <v>0</v>
      </c>
      <c r="BN136" s="7"/>
      <c r="BO136" s="6">
        <v>208</v>
      </c>
      <c r="BP136" s="7"/>
      <c r="BQ136" s="6">
        <f>ROUND((BM136-BO136),5)</f>
        <v>-208</v>
      </c>
      <c r="BR136" s="7"/>
      <c r="BS136" s="39">
        <f>ROUND(IF(BO136=0, IF(BM136=0, 0, 1), BM136/BO136),5)</f>
        <v>0</v>
      </c>
      <c r="BT136" s="7"/>
      <c r="BU136" s="6">
        <v>0</v>
      </c>
      <c r="BV136" s="7"/>
      <c r="BW136" s="6">
        <v>209</v>
      </c>
      <c r="BX136" s="7"/>
      <c r="BY136" s="6">
        <f>ROUND((BU136-BW136),5)</f>
        <v>-209</v>
      </c>
      <c r="BZ136" s="7"/>
      <c r="CA136" s="39">
        <f>ROUND(IF(BW136=0, IF(BU136=0, 0, 1), BU136/BW136),5)</f>
        <v>0</v>
      </c>
      <c r="CB136" s="7"/>
      <c r="CC136" s="6">
        <v>0</v>
      </c>
      <c r="CD136" s="7"/>
      <c r="CE136" s="6">
        <v>209</v>
      </c>
      <c r="CF136" s="7"/>
      <c r="CG136" s="6">
        <f>ROUND((CC136-CE136),5)</f>
        <v>-209</v>
      </c>
      <c r="CH136" s="7"/>
      <c r="CI136" s="39">
        <f>ROUND(IF(CE136=0, IF(CC136=0, 0, 1), CC136/CE136),5)</f>
        <v>0</v>
      </c>
      <c r="CJ136" s="7"/>
      <c r="CK136" s="6">
        <f t="shared" si="146"/>
        <v>0</v>
      </c>
      <c r="CL136" s="7"/>
      <c r="CM136" s="6">
        <f>ROUND(K136+S136+AA136+AI136+AQ136+AY136+BG136+BO136+BW136+CE136,5)</f>
        <v>2082</v>
      </c>
      <c r="CN136" s="7"/>
      <c r="CO136" s="6">
        <f>ROUND((CK136-CM136),5)</f>
        <v>-2082</v>
      </c>
      <c r="CP136" s="7"/>
      <c r="CQ136" s="39">
        <f>ROUND(IF(CM136=0, IF(CK136=0, 0, 1), CK136/CM136),5)</f>
        <v>0</v>
      </c>
      <c r="CR136" s="8"/>
    </row>
    <row r="137" spans="1:96" ht="18.600000000000001" thickBot="1" x14ac:dyDescent="0.4">
      <c r="A137" s="5"/>
      <c r="B137" s="5"/>
      <c r="C137" s="5"/>
      <c r="D137" s="5"/>
      <c r="E137" s="5"/>
      <c r="F137" s="5" t="s">
        <v>284</v>
      </c>
      <c r="G137" s="5"/>
      <c r="H137" s="5"/>
      <c r="I137" s="9">
        <v>0</v>
      </c>
      <c r="J137" s="7"/>
      <c r="K137" s="9"/>
      <c r="L137" s="7"/>
      <c r="M137" s="9"/>
      <c r="N137" s="7"/>
      <c r="O137" s="40"/>
      <c r="P137" s="7"/>
      <c r="Q137" s="9">
        <v>0</v>
      </c>
      <c r="R137" s="7"/>
      <c r="S137" s="9"/>
      <c r="T137" s="7"/>
      <c r="U137" s="9"/>
      <c r="V137" s="7"/>
      <c r="W137" s="40"/>
      <c r="X137" s="7"/>
      <c r="Y137" s="9">
        <v>0</v>
      </c>
      <c r="Z137" s="7"/>
      <c r="AA137" s="9"/>
      <c r="AB137" s="7"/>
      <c r="AC137" s="9"/>
      <c r="AD137" s="7"/>
      <c r="AE137" s="40"/>
      <c r="AF137" s="7"/>
      <c r="AG137" s="9">
        <v>0</v>
      </c>
      <c r="AH137" s="7"/>
      <c r="AI137" s="9"/>
      <c r="AJ137" s="7"/>
      <c r="AK137" s="9"/>
      <c r="AL137" s="7"/>
      <c r="AM137" s="40"/>
      <c r="AN137" s="7"/>
      <c r="AO137" s="9">
        <v>139.53</v>
      </c>
      <c r="AP137" s="7"/>
      <c r="AQ137" s="9"/>
      <c r="AR137" s="7"/>
      <c r="AS137" s="9"/>
      <c r="AT137" s="7"/>
      <c r="AU137" s="40"/>
      <c r="AV137" s="7"/>
      <c r="AW137" s="9">
        <v>34.89</v>
      </c>
      <c r="AX137" s="7"/>
      <c r="AY137" s="9"/>
      <c r="AZ137" s="7"/>
      <c r="BA137" s="9"/>
      <c r="BB137" s="7"/>
      <c r="BC137" s="40"/>
      <c r="BD137" s="7"/>
      <c r="BE137" s="9">
        <v>0</v>
      </c>
      <c r="BF137" s="7"/>
      <c r="BG137" s="9"/>
      <c r="BH137" s="7"/>
      <c r="BI137" s="9"/>
      <c r="BJ137" s="7"/>
      <c r="BK137" s="40"/>
      <c r="BL137" s="7"/>
      <c r="BM137" s="9">
        <v>0</v>
      </c>
      <c r="BN137" s="7"/>
      <c r="BO137" s="9"/>
      <c r="BP137" s="7"/>
      <c r="BQ137" s="9"/>
      <c r="BR137" s="7"/>
      <c r="BS137" s="40"/>
      <c r="BT137" s="7"/>
      <c r="BU137" s="9">
        <v>0</v>
      </c>
      <c r="BV137" s="7"/>
      <c r="BW137" s="9"/>
      <c r="BX137" s="7"/>
      <c r="BY137" s="9"/>
      <c r="BZ137" s="7"/>
      <c r="CA137" s="40"/>
      <c r="CB137" s="7"/>
      <c r="CC137" s="9">
        <v>0</v>
      </c>
      <c r="CD137" s="7"/>
      <c r="CE137" s="9"/>
      <c r="CF137" s="7"/>
      <c r="CG137" s="9"/>
      <c r="CH137" s="7"/>
      <c r="CI137" s="40"/>
      <c r="CJ137" s="7"/>
      <c r="CK137" s="9">
        <f t="shared" si="146"/>
        <v>174.42</v>
      </c>
      <c r="CL137" s="7"/>
      <c r="CM137" s="9"/>
      <c r="CN137" s="7"/>
      <c r="CO137" s="9"/>
      <c r="CP137" s="7"/>
      <c r="CQ137" s="40"/>
      <c r="CR137" s="8"/>
    </row>
    <row r="138" spans="1:96" ht="18" x14ac:dyDescent="0.35">
      <c r="A138" s="5"/>
      <c r="B138" s="5"/>
      <c r="C138" s="5"/>
      <c r="D138" s="5"/>
      <c r="E138" s="5" t="s">
        <v>285</v>
      </c>
      <c r="F138" s="5"/>
      <c r="G138" s="5"/>
      <c r="H138" s="5"/>
      <c r="I138" s="6">
        <f>ROUND(SUM(I131:I137),5)</f>
        <v>986.04</v>
      </c>
      <c r="J138" s="7"/>
      <c r="K138" s="6">
        <f>ROUND(SUM(K131:K137),5)</f>
        <v>5208</v>
      </c>
      <c r="L138" s="7"/>
      <c r="M138" s="6">
        <f>ROUND((I138-K138),5)</f>
        <v>-4221.96</v>
      </c>
      <c r="N138" s="7"/>
      <c r="O138" s="39">
        <f>ROUND(IF(K138=0, IF(I138=0, 0, 1), I138/K138),5)</f>
        <v>0.18933</v>
      </c>
      <c r="P138" s="7"/>
      <c r="Q138" s="6">
        <f>ROUND(SUM(Q131:Q137),5)</f>
        <v>1896.39</v>
      </c>
      <c r="R138" s="7"/>
      <c r="S138" s="6">
        <f>ROUND(SUM(S131:S137),5)</f>
        <v>5208</v>
      </c>
      <c r="T138" s="7"/>
      <c r="U138" s="6">
        <f>ROUND((Q138-S138),5)</f>
        <v>-3311.61</v>
      </c>
      <c r="V138" s="7"/>
      <c r="W138" s="39">
        <f>ROUND(IF(S138=0, IF(Q138=0, 0, 1), Q138/S138),5)</f>
        <v>0.36413000000000001</v>
      </c>
      <c r="X138" s="7"/>
      <c r="Y138" s="6">
        <f>ROUND(SUM(Y131:Y137),5)</f>
        <v>12110.39</v>
      </c>
      <c r="Z138" s="7"/>
      <c r="AA138" s="6">
        <f>ROUND(SUM(AA131:AA137),5)</f>
        <v>5208</v>
      </c>
      <c r="AB138" s="7"/>
      <c r="AC138" s="6">
        <f>ROUND((Y138-AA138),5)</f>
        <v>6902.39</v>
      </c>
      <c r="AD138" s="7"/>
      <c r="AE138" s="39">
        <f>ROUND(IF(AA138=0, IF(Y138=0, 0, 1), Y138/AA138),5)</f>
        <v>2.3253400000000002</v>
      </c>
      <c r="AF138" s="7"/>
      <c r="AG138" s="6">
        <f>ROUND(SUM(AG131:AG137),5)</f>
        <v>2186.61</v>
      </c>
      <c r="AH138" s="7"/>
      <c r="AI138" s="6">
        <f>ROUND(SUM(AI131:AI137),5)</f>
        <v>5208</v>
      </c>
      <c r="AJ138" s="7"/>
      <c r="AK138" s="6">
        <f>ROUND((AG138-AI138),5)</f>
        <v>-3021.39</v>
      </c>
      <c r="AL138" s="7"/>
      <c r="AM138" s="39">
        <f>ROUND(IF(AI138=0, IF(AG138=0, 0, 1), AG138/AI138),5)</f>
        <v>0.41986000000000001</v>
      </c>
      <c r="AN138" s="7"/>
      <c r="AO138" s="6">
        <f>ROUND(SUM(AO131:AO137),5)</f>
        <v>2349.69</v>
      </c>
      <c r="AP138" s="7"/>
      <c r="AQ138" s="6">
        <f>ROUND(SUM(AQ131:AQ137),5)</f>
        <v>5208</v>
      </c>
      <c r="AR138" s="7"/>
      <c r="AS138" s="6">
        <f>ROUND((AO138-AQ138),5)</f>
        <v>-2858.31</v>
      </c>
      <c r="AT138" s="7"/>
      <c r="AU138" s="39">
        <f>ROUND(IF(AQ138=0, IF(AO138=0, 0, 1), AO138/AQ138),5)</f>
        <v>0.45117000000000002</v>
      </c>
      <c r="AV138" s="7"/>
      <c r="AW138" s="6">
        <f>ROUND(SUM(AW131:AW137),5)</f>
        <v>3470.07</v>
      </c>
      <c r="AX138" s="7"/>
      <c r="AY138" s="6">
        <f>ROUND(SUM(AY131:AY137),5)</f>
        <v>5208</v>
      </c>
      <c r="AZ138" s="7"/>
      <c r="BA138" s="6">
        <f>ROUND((AW138-AY138),5)</f>
        <v>-1737.93</v>
      </c>
      <c r="BB138" s="7"/>
      <c r="BC138" s="39">
        <f>ROUND(IF(AY138=0, IF(AW138=0, 0, 1), AW138/AY138),5)</f>
        <v>0.6663</v>
      </c>
      <c r="BD138" s="7"/>
      <c r="BE138" s="6">
        <f>ROUND(SUM(BE131:BE137),5)</f>
        <v>2309.9499999999998</v>
      </c>
      <c r="BF138" s="7"/>
      <c r="BG138" s="6">
        <f>ROUND(SUM(BG131:BG137),5)</f>
        <v>5208</v>
      </c>
      <c r="BH138" s="7"/>
      <c r="BI138" s="6">
        <f>ROUND((BE138-BG138),5)</f>
        <v>-2898.05</v>
      </c>
      <c r="BJ138" s="7"/>
      <c r="BK138" s="39">
        <f>ROUND(IF(BG138=0, IF(BE138=0, 0, 1), BE138/BG138),5)</f>
        <v>0.44353999999999999</v>
      </c>
      <c r="BL138" s="7"/>
      <c r="BM138" s="6">
        <f>ROUND(SUM(BM131:BM137),5)</f>
        <v>4418.0600000000004</v>
      </c>
      <c r="BN138" s="7"/>
      <c r="BO138" s="6">
        <f>ROUND(SUM(BO131:BO137),5)</f>
        <v>5208</v>
      </c>
      <c r="BP138" s="7"/>
      <c r="BQ138" s="6">
        <f>ROUND((BM138-BO138),5)</f>
        <v>-789.94</v>
      </c>
      <c r="BR138" s="7"/>
      <c r="BS138" s="39">
        <f>ROUND(IF(BO138=0, IF(BM138=0, 0, 1), BM138/BO138),5)</f>
        <v>0.84831999999999996</v>
      </c>
      <c r="BT138" s="7"/>
      <c r="BU138" s="6">
        <f>ROUND(SUM(BU131:BU137),5)</f>
        <v>1619.74</v>
      </c>
      <c r="BV138" s="7"/>
      <c r="BW138" s="6">
        <f>ROUND(SUM(BW131:BW137),5)</f>
        <v>5209</v>
      </c>
      <c r="BX138" s="7"/>
      <c r="BY138" s="6">
        <f>ROUND((BU138-BW138),5)</f>
        <v>-3589.26</v>
      </c>
      <c r="BZ138" s="7"/>
      <c r="CA138" s="39">
        <f>ROUND(IF(BW138=0, IF(BU138=0, 0, 1), BU138/BW138),5)</f>
        <v>0.31095</v>
      </c>
      <c r="CB138" s="7"/>
      <c r="CC138" s="6">
        <f>ROUND(SUM(CC131:CC137),5)</f>
        <v>6533.59</v>
      </c>
      <c r="CD138" s="7"/>
      <c r="CE138" s="6">
        <f>ROUND(SUM(CE131:CE137),5)</f>
        <v>5209</v>
      </c>
      <c r="CF138" s="7"/>
      <c r="CG138" s="6">
        <f>ROUND((CC138-CE138),5)</f>
        <v>1324.59</v>
      </c>
      <c r="CH138" s="7"/>
      <c r="CI138" s="39">
        <f>ROUND(IF(CE138=0, IF(CC138=0, 0, 1), CC138/CE138),5)</f>
        <v>1.2542899999999999</v>
      </c>
      <c r="CJ138" s="7"/>
      <c r="CK138" s="6">
        <f t="shared" si="146"/>
        <v>37880.53</v>
      </c>
      <c r="CL138" s="7"/>
      <c r="CM138" s="6">
        <f>ROUND(K138+S138+AA138+AI138+AQ138+AY138+BG138+BO138+BW138+CE138,5)</f>
        <v>52082</v>
      </c>
      <c r="CN138" s="7"/>
      <c r="CO138" s="6">
        <f>ROUND((CK138-CM138),5)</f>
        <v>-14201.47</v>
      </c>
      <c r="CP138" s="7"/>
      <c r="CQ138" s="39">
        <f>ROUND(IF(CM138=0, IF(CK138=0, 0, 1), CK138/CM138),5)</f>
        <v>0.72731999999999997</v>
      </c>
      <c r="CR138" s="8"/>
    </row>
    <row r="139" spans="1:96" ht="18" x14ac:dyDescent="0.35">
      <c r="A139" s="5"/>
      <c r="B139" s="5"/>
      <c r="C139" s="5"/>
      <c r="D139" s="5"/>
      <c r="E139" s="5" t="s">
        <v>286</v>
      </c>
      <c r="F139" s="5"/>
      <c r="G139" s="5"/>
      <c r="H139" s="5"/>
      <c r="I139" s="6"/>
      <c r="J139" s="7"/>
      <c r="K139" s="6"/>
      <c r="L139" s="7"/>
      <c r="M139" s="6"/>
      <c r="N139" s="7"/>
      <c r="O139" s="39"/>
      <c r="P139" s="7"/>
      <c r="Q139" s="6"/>
      <c r="R139" s="7"/>
      <c r="S139" s="6"/>
      <c r="T139" s="7"/>
      <c r="U139" s="6"/>
      <c r="V139" s="7"/>
      <c r="W139" s="39"/>
      <c r="X139" s="7"/>
      <c r="Y139" s="6"/>
      <c r="Z139" s="7"/>
      <c r="AA139" s="6"/>
      <c r="AB139" s="7"/>
      <c r="AC139" s="6"/>
      <c r="AD139" s="7"/>
      <c r="AE139" s="39"/>
      <c r="AF139" s="7"/>
      <c r="AG139" s="6"/>
      <c r="AH139" s="7"/>
      <c r="AI139" s="6"/>
      <c r="AJ139" s="7"/>
      <c r="AK139" s="6"/>
      <c r="AL139" s="7"/>
      <c r="AM139" s="39"/>
      <c r="AN139" s="7"/>
      <c r="AO139" s="6"/>
      <c r="AP139" s="7"/>
      <c r="AQ139" s="6"/>
      <c r="AR139" s="7"/>
      <c r="AS139" s="6"/>
      <c r="AT139" s="7"/>
      <c r="AU139" s="39"/>
      <c r="AV139" s="7"/>
      <c r="AW139" s="6"/>
      <c r="AX139" s="7"/>
      <c r="AY139" s="6"/>
      <c r="AZ139" s="7"/>
      <c r="BA139" s="6"/>
      <c r="BB139" s="7"/>
      <c r="BC139" s="39"/>
      <c r="BD139" s="7"/>
      <c r="BE139" s="6"/>
      <c r="BF139" s="7"/>
      <c r="BG139" s="6"/>
      <c r="BH139" s="7"/>
      <c r="BI139" s="6"/>
      <c r="BJ139" s="7"/>
      <c r="BK139" s="39"/>
      <c r="BL139" s="7"/>
      <c r="BM139" s="6"/>
      <c r="BN139" s="7"/>
      <c r="BO139" s="6"/>
      <c r="BP139" s="7"/>
      <c r="BQ139" s="6"/>
      <c r="BR139" s="7"/>
      <c r="BS139" s="39"/>
      <c r="BT139" s="7"/>
      <c r="BU139" s="6"/>
      <c r="BV139" s="7"/>
      <c r="BW139" s="6"/>
      <c r="BX139" s="7"/>
      <c r="BY139" s="6"/>
      <c r="BZ139" s="7"/>
      <c r="CA139" s="39"/>
      <c r="CB139" s="7"/>
      <c r="CC139" s="6"/>
      <c r="CD139" s="7"/>
      <c r="CE139" s="6"/>
      <c r="CF139" s="7"/>
      <c r="CG139" s="6"/>
      <c r="CH139" s="7"/>
      <c r="CI139" s="39"/>
      <c r="CJ139" s="7"/>
      <c r="CK139" s="6"/>
      <c r="CL139" s="7"/>
      <c r="CM139" s="6"/>
      <c r="CN139" s="7"/>
      <c r="CO139" s="6"/>
      <c r="CP139" s="7"/>
      <c r="CQ139" s="39"/>
      <c r="CR139" s="8"/>
    </row>
    <row r="140" spans="1:96" ht="18" x14ac:dyDescent="0.35">
      <c r="A140" s="5"/>
      <c r="B140" s="5"/>
      <c r="C140" s="5"/>
      <c r="D140" s="5"/>
      <c r="E140" s="5"/>
      <c r="F140" s="5" t="s">
        <v>287</v>
      </c>
      <c r="G140" s="5"/>
      <c r="H140" s="5"/>
      <c r="I140" s="6">
        <v>0</v>
      </c>
      <c r="J140" s="7"/>
      <c r="K140" s="6"/>
      <c r="L140" s="7"/>
      <c r="M140" s="6"/>
      <c r="N140" s="7"/>
      <c r="O140" s="39"/>
      <c r="P140" s="7"/>
      <c r="Q140" s="6">
        <v>0</v>
      </c>
      <c r="R140" s="7"/>
      <c r="S140" s="6"/>
      <c r="T140" s="7"/>
      <c r="U140" s="6"/>
      <c r="V140" s="7"/>
      <c r="W140" s="39"/>
      <c r="X140" s="7"/>
      <c r="Y140" s="6">
        <v>0</v>
      </c>
      <c r="Z140" s="7"/>
      <c r="AA140" s="6"/>
      <c r="AB140" s="7"/>
      <c r="AC140" s="6"/>
      <c r="AD140" s="7"/>
      <c r="AE140" s="39"/>
      <c r="AF140" s="7"/>
      <c r="AG140" s="6">
        <v>399</v>
      </c>
      <c r="AH140" s="7"/>
      <c r="AI140" s="6"/>
      <c r="AJ140" s="7"/>
      <c r="AK140" s="6"/>
      <c r="AL140" s="7"/>
      <c r="AM140" s="39"/>
      <c r="AN140" s="7"/>
      <c r="AO140" s="6">
        <v>0</v>
      </c>
      <c r="AP140" s="7"/>
      <c r="AQ140" s="6"/>
      <c r="AR140" s="7"/>
      <c r="AS140" s="6"/>
      <c r="AT140" s="7"/>
      <c r="AU140" s="39"/>
      <c r="AV140" s="7"/>
      <c r="AW140" s="6">
        <v>0</v>
      </c>
      <c r="AX140" s="7"/>
      <c r="AY140" s="6"/>
      <c r="AZ140" s="7"/>
      <c r="BA140" s="6"/>
      <c r="BB140" s="7"/>
      <c r="BC140" s="39"/>
      <c r="BD140" s="7"/>
      <c r="BE140" s="6">
        <v>0</v>
      </c>
      <c r="BF140" s="7"/>
      <c r="BG140" s="6"/>
      <c r="BH140" s="7"/>
      <c r="BI140" s="6"/>
      <c r="BJ140" s="7"/>
      <c r="BK140" s="39"/>
      <c r="BL140" s="7"/>
      <c r="BM140" s="6">
        <v>0</v>
      </c>
      <c r="BN140" s="7"/>
      <c r="BO140" s="6"/>
      <c r="BP140" s="7"/>
      <c r="BQ140" s="6"/>
      <c r="BR140" s="7"/>
      <c r="BS140" s="39"/>
      <c r="BT140" s="7"/>
      <c r="BU140" s="6">
        <v>64.09</v>
      </c>
      <c r="BV140" s="7"/>
      <c r="BW140" s="6"/>
      <c r="BX140" s="7"/>
      <c r="BY140" s="6"/>
      <c r="BZ140" s="7"/>
      <c r="CA140" s="39"/>
      <c r="CB140" s="7"/>
      <c r="CC140" s="6">
        <v>66</v>
      </c>
      <c r="CD140" s="7"/>
      <c r="CE140" s="6"/>
      <c r="CF140" s="7"/>
      <c r="CG140" s="6"/>
      <c r="CH140" s="7"/>
      <c r="CI140" s="39"/>
      <c r="CJ140" s="7"/>
      <c r="CK140" s="6">
        <f t="shared" ref="CK140:CK152" si="147">ROUND(I140+Q140+Y140+AG140+AO140+AW140+BE140+BM140+BU140+CC140,5)</f>
        <v>529.09</v>
      </c>
      <c r="CL140" s="7"/>
      <c r="CM140" s="6"/>
      <c r="CN140" s="7"/>
      <c r="CO140" s="6"/>
      <c r="CP140" s="7"/>
      <c r="CQ140" s="39"/>
      <c r="CR140" s="8"/>
    </row>
    <row r="141" spans="1:96" ht="18" x14ac:dyDescent="0.35">
      <c r="A141" s="5"/>
      <c r="B141" s="5"/>
      <c r="C141" s="5"/>
      <c r="D141" s="5"/>
      <c r="E141" s="5"/>
      <c r="F141" s="5" t="s">
        <v>288</v>
      </c>
      <c r="G141" s="5"/>
      <c r="H141" s="5"/>
      <c r="I141" s="6">
        <v>2721</v>
      </c>
      <c r="J141" s="7"/>
      <c r="K141" s="6"/>
      <c r="L141" s="7"/>
      <c r="M141" s="6"/>
      <c r="N141" s="7"/>
      <c r="O141" s="39"/>
      <c r="P141" s="7"/>
      <c r="Q141" s="6">
        <v>2051</v>
      </c>
      <c r="R141" s="7"/>
      <c r="S141" s="6"/>
      <c r="T141" s="7"/>
      <c r="U141" s="6"/>
      <c r="V141" s="7"/>
      <c r="W141" s="39"/>
      <c r="X141" s="7"/>
      <c r="Y141" s="6">
        <v>3125</v>
      </c>
      <c r="Z141" s="7"/>
      <c r="AA141" s="6"/>
      <c r="AB141" s="7"/>
      <c r="AC141" s="6"/>
      <c r="AD141" s="7"/>
      <c r="AE141" s="39"/>
      <c r="AF141" s="7"/>
      <c r="AG141" s="6">
        <v>1551</v>
      </c>
      <c r="AH141" s="7"/>
      <c r="AI141" s="6"/>
      <c r="AJ141" s="7"/>
      <c r="AK141" s="6"/>
      <c r="AL141" s="7"/>
      <c r="AM141" s="39"/>
      <c r="AN141" s="7"/>
      <c r="AO141" s="6">
        <v>1551</v>
      </c>
      <c r="AP141" s="7"/>
      <c r="AQ141" s="6"/>
      <c r="AR141" s="7"/>
      <c r="AS141" s="6"/>
      <c r="AT141" s="7"/>
      <c r="AU141" s="39"/>
      <c r="AV141" s="7"/>
      <c r="AW141" s="6">
        <v>0</v>
      </c>
      <c r="AX141" s="7"/>
      <c r="AY141" s="6"/>
      <c r="AZ141" s="7"/>
      <c r="BA141" s="6"/>
      <c r="BB141" s="7"/>
      <c r="BC141" s="39"/>
      <c r="BD141" s="7"/>
      <c r="BE141" s="6">
        <v>0</v>
      </c>
      <c r="BF141" s="7"/>
      <c r="BG141" s="6"/>
      <c r="BH141" s="7"/>
      <c r="BI141" s="6"/>
      <c r="BJ141" s="7"/>
      <c r="BK141" s="39"/>
      <c r="BL141" s="7"/>
      <c r="BM141" s="6">
        <v>2807</v>
      </c>
      <c r="BN141" s="7"/>
      <c r="BO141" s="6"/>
      <c r="BP141" s="7"/>
      <c r="BQ141" s="6"/>
      <c r="BR141" s="7"/>
      <c r="BS141" s="39"/>
      <c r="BT141" s="7"/>
      <c r="BU141" s="6">
        <v>2225</v>
      </c>
      <c r="BV141" s="7"/>
      <c r="BW141" s="6"/>
      <c r="BX141" s="7"/>
      <c r="BY141" s="6"/>
      <c r="BZ141" s="7"/>
      <c r="CA141" s="39"/>
      <c r="CB141" s="7"/>
      <c r="CC141" s="6">
        <v>1900</v>
      </c>
      <c r="CD141" s="7"/>
      <c r="CE141" s="6"/>
      <c r="CF141" s="7"/>
      <c r="CG141" s="6"/>
      <c r="CH141" s="7"/>
      <c r="CI141" s="39"/>
      <c r="CJ141" s="7"/>
      <c r="CK141" s="6">
        <f t="shared" si="147"/>
        <v>17931</v>
      </c>
      <c r="CL141" s="7"/>
      <c r="CM141" s="6"/>
      <c r="CN141" s="7"/>
      <c r="CO141" s="6"/>
      <c r="CP141" s="7"/>
      <c r="CQ141" s="39"/>
      <c r="CR141" s="8"/>
    </row>
    <row r="142" spans="1:96" ht="18" x14ac:dyDescent="0.35">
      <c r="A142" s="5"/>
      <c r="B142" s="5"/>
      <c r="C142" s="5"/>
      <c r="D142" s="5"/>
      <c r="E142" s="5"/>
      <c r="F142" s="5" t="s">
        <v>289</v>
      </c>
      <c r="G142" s="5"/>
      <c r="H142" s="5"/>
      <c r="I142" s="6">
        <v>1975</v>
      </c>
      <c r="J142" s="7"/>
      <c r="K142" s="6"/>
      <c r="L142" s="7"/>
      <c r="M142" s="6"/>
      <c r="N142" s="7"/>
      <c r="O142" s="39"/>
      <c r="P142" s="7"/>
      <c r="Q142" s="6">
        <v>1975</v>
      </c>
      <c r="R142" s="7"/>
      <c r="S142" s="6"/>
      <c r="T142" s="7"/>
      <c r="U142" s="6"/>
      <c r="V142" s="7"/>
      <c r="W142" s="39"/>
      <c r="X142" s="7"/>
      <c r="Y142" s="6">
        <v>875</v>
      </c>
      <c r="Z142" s="7"/>
      <c r="AA142" s="6"/>
      <c r="AB142" s="7"/>
      <c r="AC142" s="6"/>
      <c r="AD142" s="7"/>
      <c r="AE142" s="39"/>
      <c r="AF142" s="7"/>
      <c r="AG142" s="6">
        <v>0</v>
      </c>
      <c r="AH142" s="7"/>
      <c r="AI142" s="6"/>
      <c r="AJ142" s="7"/>
      <c r="AK142" s="6"/>
      <c r="AL142" s="7"/>
      <c r="AM142" s="39"/>
      <c r="AN142" s="7"/>
      <c r="AO142" s="6">
        <v>0</v>
      </c>
      <c r="AP142" s="7"/>
      <c r="AQ142" s="6"/>
      <c r="AR142" s="7"/>
      <c r="AS142" s="6"/>
      <c r="AT142" s="7"/>
      <c r="AU142" s="39"/>
      <c r="AV142" s="7"/>
      <c r="AW142" s="6">
        <v>2250</v>
      </c>
      <c r="AX142" s="7"/>
      <c r="AY142" s="6"/>
      <c r="AZ142" s="7"/>
      <c r="BA142" s="6"/>
      <c r="BB142" s="7"/>
      <c r="BC142" s="39"/>
      <c r="BD142" s="7"/>
      <c r="BE142" s="6">
        <v>0</v>
      </c>
      <c r="BF142" s="7"/>
      <c r="BG142" s="6"/>
      <c r="BH142" s="7"/>
      <c r="BI142" s="6"/>
      <c r="BJ142" s="7"/>
      <c r="BK142" s="39"/>
      <c r="BL142" s="7"/>
      <c r="BM142" s="6">
        <v>0</v>
      </c>
      <c r="BN142" s="7"/>
      <c r="BO142" s="6"/>
      <c r="BP142" s="7"/>
      <c r="BQ142" s="6"/>
      <c r="BR142" s="7"/>
      <c r="BS142" s="39"/>
      <c r="BT142" s="7"/>
      <c r="BU142" s="6">
        <v>0</v>
      </c>
      <c r="BV142" s="7"/>
      <c r="BW142" s="6"/>
      <c r="BX142" s="7"/>
      <c r="BY142" s="6"/>
      <c r="BZ142" s="7"/>
      <c r="CA142" s="39"/>
      <c r="CB142" s="7"/>
      <c r="CC142" s="6">
        <v>0</v>
      </c>
      <c r="CD142" s="7"/>
      <c r="CE142" s="6"/>
      <c r="CF142" s="7"/>
      <c r="CG142" s="6"/>
      <c r="CH142" s="7"/>
      <c r="CI142" s="39"/>
      <c r="CJ142" s="7"/>
      <c r="CK142" s="6">
        <f t="shared" si="147"/>
        <v>7075</v>
      </c>
      <c r="CL142" s="7"/>
      <c r="CM142" s="6"/>
      <c r="CN142" s="7"/>
      <c r="CO142" s="6"/>
      <c r="CP142" s="7"/>
      <c r="CQ142" s="39"/>
      <c r="CR142" s="8"/>
    </row>
    <row r="143" spans="1:96" ht="18" x14ac:dyDescent="0.35">
      <c r="A143" s="5"/>
      <c r="B143" s="5"/>
      <c r="C143" s="5"/>
      <c r="D143" s="5"/>
      <c r="E143" s="5"/>
      <c r="F143" s="5" t="s">
        <v>290</v>
      </c>
      <c r="G143" s="5"/>
      <c r="H143" s="5"/>
      <c r="I143" s="6">
        <v>0</v>
      </c>
      <c r="J143" s="7"/>
      <c r="K143" s="6">
        <v>1250</v>
      </c>
      <c r="L143" s="7"/>
      <c r="M143" s="6">
        <f t="shared" ref="M143:M152" si="148">ROUND((I143-K143),5)</f>
        <v>-1250</v>
      </c>
      <c r="N143" s="7"/>
      <c r="O143" s="39">
        <f t="shared" ref="O143:O152" si="149">ROUND(IF(K143=0, IF(I143=0, 0, 1), I143/K143),5)</f>
        <v>0</v>
      </c>
      <c r="P143" s="7"/>
      <c r="Q143" s="6">
        <v>349.65</v>
      </c>
      <c r="R143" s="7"/>
      <c r="S143" s="6">
        <v>1250</v>
      </c>
      <c r="T143" s="7"/>
      <c r="U143" s="6">
        <f t="shared" ref="U143:U152" si="150">ROUND((Q143-S143),5)</f>
        <v>-900.35</v>
      </c>
      <c r="V143" s="7"/>
      <c r="W143" s="39">
        <f t="shared" ref="W143:W152" si="151">ROUND(IF(S143=0, IF(Q143=0, 0, 1), Q143/S143),5)</f>
        <v>0.27972000000000002</v>
      </c>
      <c r="X143" s="7"/>
      <c r="Y143" s="6">
        <v>1826.43</v>
      </c>
      <c r="Z143" s="7"/>
      <c r="AA143" s="6">
        <v>1250</v>
      </c>
      <c r="AB143" s="7"/>
      <c r="AC143" s="6">
        <f t="shared" ref="AC143:AC152" si="152">ROUND((Y143-AA143),5)</f>
        <v>576.42999999999995</v>
      </c>
      <c r="AD143" s="7"/>
      <c r="AE143" s="39">
        <f t="shared" ref="AE143:AE152" si="153">ROUND(IF(AA143=0, IF(Y143=0, 0, 1), Y143/AA143),5)</f>
        <v>1.4611400000000001</v>
      </c>
      <c r="AF143" s="7"/>
      <c r="AG143" s="6">
        <v>-20</v>
      </c>
      <c r="AH143" s="7"/>
      <c r="AI143" s="6">
        <v>1250</v>
      </c>
      <c r="AJ143" s="7"/>
      <c r="AK143" s="6">
        <f t="shared" ref="AK143:AK152" si="154">ROUND((AG143-AI143),5)</f>
        <v>-1270</v>
      </c>
      <c r="AL143" s="7"/>
      <c r="AM143" s="39">
        <f t="shared" ref="AM143:AM152" si="155">ROUND(IF(AI143=0, IF(AG143=0, 0, 1), AG143/AI143),5)</f>
        <v>-1.6E-2</v>
      </c>
      <c r="AN143" s="7"/>
      <c r="AO143" s="6">
        <v>91.56</v>
      </c>
      <c r="AP143" s="7"/>
      <c r="AQ143" s="6">
        <v>1250</v>
      </c>
      <c r="AR143" s="7"/>
      <c r="AS143" s="6">
        <f t="shared" ref="AS143:AS152" si="156">ROUND((AO143-AQ143),5)</f>
        <v>-1158.44</v>
      </c>
      <c r="AT143" s="7"/>
      <c r="AU143" s="39">
        <f t="shared" ref="AU143:AU152" si="157">ROUND(IF(AQ143=0, IF(AO143=0, 0, 1), AO143/AQ143),5)</f>
        <v>7.3249999999999996E-2</v>
      </c>
      <c r="AV143" s="7"/>
      <c r="AW143" s="6">
        <v>2935.45</v>
      </c>
      <c r="AX143" s="7"/>
      <c r="AY143" s="6">
        <v>1250</v>
      </c>
      <c r="AZ143" s="7"/>
      <c r="BA143" s="6">
        <f t="shared" ref="BA143:BA152" si="158">ROUND((AW143-AY143),5)</f>
        <v>1685.45</v>
      </c>
      <c r="BB143" s="7"/>
      <c r="BC143" s="39">
        <f t="shared" ref="BC143:BC152" si="159">ROUND(IF(AY143=0, IF(AW143=0, 0, 1), AW143/AY143),5)</f>
        <v>2.34836</v>
      </c>
      <c r="BD143" s="7"/>
      <c r="BE143" s="6">
        <v>5625.19</v>
      </c>
      <c r="BF143" s="7"/>
      <c r="BG143" s="6">
        <v>1250</v>
      </c>
      <c r="BH143" s="7"/>
      <c r="BI143" s="6">
        <f>ROUND((BE143-BG143),5)</f>
        <v>4375.1899999999996</v>
      </c>
      <c r="BJ143" s="7"/>
      <c r="BK143" s="39">
        <f>ROUND(IF(BG143=0, IF(BE143=0, 0, 1), BE143/BG143),5)</f>
        <v>4.5001499999999997</v>
      </c>
      <c r="BL143" s="7"/>
      <c r="BM143" s="6">
        <v>4315.83</v>
      </c>
      <c r="BN143" s="7"/>
      <c r="BO143" s="6">
        <v>1250</v>
      </c>
      <c r="BP143" s="7"/>
      <c r="BQ143" s="6">
        <f>ROUND((BM143-BO143),5)</f>
        <v>3065.83</v>
      </c>
      <c r="BR143" s="7"/>
      <c r="BS143" s="39">
        <f>ROUND(IF(BO143=0, IF(BM143=0, 0, 1), BM143/BO143),5)</f>
        <v>3.4526599999999998</v>
      </c>
      <c r="BT143" s="7"/>
      <c r="BU143" s="6">
        <v>5430.61</v>
      </c>
      <c r="BV143" s="7"/>
      <c r="BW143" s="6">
        <v>1250</v>
      </c>
      <c r="BX143" s="7"/>
      <c r="BY143" s="6">
        <f>ROUND((BU143-BW143),5)</f>
        <v>4180.6099999999997</v>
      </c>
      <c r="BZ143" s="7"/>
      <c r="CA143" s="39">
        <f>ROUND(IF(BW143=0, IF(BU143=0, 0, 1), BU143/BW143),5)</f>
        <v>4.3444900000000004</v>
      </c>
      <c r="CB143" s="7"/>
      <c r="CC143" s="6">
        <v>6002.76</v>
      </c>
      <c r="CD143" s="7"/>
      <c r="CE143" s="6">
        <v>1250</v>
      </c>
      <c r="CF143" s="7"/>
      <c r="CG143" s="6">
        <f>ROUND((CC143-CE143),5)</f>
        <v>4752.76</v>
      </c>
      <c r="CH143" s="7"/>
      <c r="CI143" s="39">
        <f>ROUND(IF(CE143=0, IF(CC143=0, 0, 1), CC143/CE143),5)</f>
        <v>4.8022099999999996</v>
      </c>
      <c r="CJ143" s="7"/>
      <c r="CK143" s="6">
        <f t="shared" si="147"/>
        <v>26557.48</v>
      </c>
      <c r="CL143" s="7"/>
      <c r="CM143" s="6">
        <f t="shared" ref="CM143:CM152" si="160">ROUND(K143+S143+AA143+AI143+AQ143+AY143+BG143+BO143+BW143+CE143,5)</f>
        <v>12500</v>
      </c>
      <c r="CN143" s="7"/>
      <c r="CO143" s="6">
        <f t="shared" ref="CO143:CO152" si="161">ROUND((CK143-CM143),5)</f>
        <v>14057.48</v>
      </c>
      <c r="CP143" s="7"/>
      <c r="CQ143" s="39">
        <f t="shared" ref="CQ143:CQ152" si="162">ROUND(IF(CM143=0, IF(CK143=0, 0, 1), CK143/CM143),5)</f>
        <v>2.1246</v>
      </c>
      <c r="CR143" s="8"/>
    </row>
    <row r="144" spans="1:96" ht="18" x14ac:dyDescent="0.35">
      <c r="A144" s="5"/>
      <c r="B144" s="5"/>
      <c r="C144" s="5"/>
      <c r="D144" s="5"/>
      <c r="E144" s="5"/>
      <c r="F144" s="5" t="s">
        <v>291</v>
      </c>
      <c r="G144" s="5"/>
      <c r="H144" s="5"/>
      <c r="I144" s="6">
        <v>5685.33</v>
      </c>
      <c r="J144" s="7"/>
      <c r="K144" s="6">
        <v>3650</v>
      </c>
      <c r="L144" s="7"/>
      <c r="M144" s="6">
        <f t="shared" si="148"/>
        <v>2035.33</v>
      </c>
      <c r="N144" s="7"/>
      <c r="O144" s="39">
        <f t="shared" si="149"/>
        <v>1.55762</v>
      </c>
      <c r="P144" s="7"/>
      <c r="Q144" s="6">
        <v>5685.33</v>
      </c>
      <c r="R144" s="7"/>
      <c r="S144" s="6">
        <v>3650</v>
      </c>
      <c r="T144" s="7"/>
      <c r="U144" s="6">
        <f t="shared" si="150"/>
        <v>2035.33</v>
      </c>
      <c r="V144" s="7"/>
      <c r="W144" s="39">
        <f t="shared" si="151"/>
        <v>1.55762</v>
      </c>
      <c r="X144" s="7"/>
      <c r="Y144" s="6">
        <v>5685.33</v>
      </c>
      <c r="Z144" s="7"/>
      <c r="AA144" s="6">
        <v>3650</v>
      </c>
      <c r="AB144" s="7"/>
      <c r="AC144" s="6">
        <f t="shared" si="152"/>
        <v>2035.33</v>
      </c>
      <c r="AD144" s="7"/>
      <c r="AE144" s="39">
        <f t="shared" si="153"/>
        <v>1.55762</v>
      </c>
      <c r="AF144" s="7"/>
      <c r="AG144" s="6">
        <v>6435.33</v>
      </c>
      <c r="AH144" s="7"/>
      <c r="AI144" s="6">
        <v>3650</v>
      </c>
      <c r="AJ144" s="7"/>
      <c r="AK144" s="6">
        <f t="shared" si="154"/>
        <v>2785.33</v>
      </c>
      <c r="AL144" s="7"/>
      <c r="AM144" s="39">
        <f t="shared" si="155"/>
        <v>1.7630999999999999</v>
      </c>
      <c r="AN144" s="7"/>
      <c r="AO144" s="6">
        <v>5685.33</v>
      </c>
      <c r="AP144" s="7"/>
      <c r="AQ144" s="6">
        <v>3650</v>
      </c>
      <c r="AR144" s="7"/>
      <c r="AS144" s="6">
        <f t="shared" si="156"/>
        <v>2035.33</v>
      </c>
      <c r="AT144" s="7"/>
      <c r="AU144" s="39">
        <f t="shared" si="157"/>
        <v>1.55762</v>
      </c>
      <c r="AV144" s="7"/>
      <c r="AW144" s="6">
        <v>5788.43</v>
      </c>
      <c r="AX144" s="7"/>
      <c r="AY144" s="6">
        <v>3650</v>
      </c>
      <c r="AZ144" s="7"/>
      <c r="BA144" s="6">
        <f t="shared" si="158"/>
        <v>2138.4299999999998</v>
      </c>
      <c r="BB144" s="7"/>
      <c r="BC144" s="39">
        <f t="shared" si="159"/>
        <v>1.5858699999999999</v>
      </c>
      <c r="BD144" s="7"/>
      <c r="BE144" s="6">
        <v>5250.65</v>
      </c>
      <c r="BF144" s="7"/>
      <c r="BG144" s="6">
        <v>3650</v>
      </c>
      <c r="BH144" s="7"/>
      <c r="BI144" s="6">
        <f>ROUND((BE144-BG144),5)</f>
        <v>1600.65</v>
      </c>
      <c r="BJ144" s="7"/>
      <c r="BK144" s="39">
        <f>ROUND(IF(BG144=0, IF(BE144=0, 0, 1), BE144/BG144),5)</f>
        <v>1.4385300000000001</v>
      </c>
      <c r="BL144" s="7"/>
      <c r="BM144" s="6">
        <v>5503.33</v>
      </c>
      <c r="BN144" s="7"/>
      <c r="BO144" s="6">
        <v>3650</v>
      </c>
      <c r="BP144" s="7"/>
      <c r="BQ144" s="6">
        <f>ROUND((BM144-BO144),5)</f>
        <v>1853.33</v>
      </c>
      <c r="BR144" s="7"/>
      <c r="BS144" s="39">
        <f>ROUND(IF(BO144=0, IF(BM144=0, 0, 1), BM144/BO144),5)</f>
        <v>1.50776</v>
      </c>
      <c r="BT144" s="7"/>
      <c r="BU144" s="6">
        <v>6236.3</v>
      </c>
      <c r="BV144" s="7"/>
      <c r="BW144" s="6">
        <v>3650</v>
      </c>
      <c r="BX144" s="7"/>
      <c r="BY144" s="6">
        <f>ROUND((BU144-BW144),5)</f>
        <v>2586.3000000000002</v>
      </c>
      <c r="BZ144" s="7"/>
      <c r="CA144" s="39">
        <f>ROUND(IF(BW144=0, IF(BU144=0, 0, 1), BU144/BW144),5)</f>
        <v>1.70858</v>
      </c>
      <c r="CB144" s="7"/>
      <c r="CC144" s="6">
        <v>5776.33</v>
      </c>
      <c r="CD144" s="7"/>
      <c r="CE144" s="6">
        <v>3650</v>
      </c>
      <c r="CF144" s="7"/>
      <c r="CG144" s="6">
        <f>ROUND((CC144-CE144),5)</f>
        <v>2126.33</v>
      </c>
      <c r="CH144" s="7"/>
      <c r="CI144" s="39">
        <f>ROUND(IF(CE144=0, IF(CC144=0, 0, 1), CC144/CE144),5)</f>
        <v>1.58256</v>
      </c>
      <c r="CJ144" s="7"/>
      <c r="CK144" s="6">
        <f t="shared" si="147"/>
        <v>57731.69</v>
      </c>
      <c r="CL144" s="7"/>
      <c r="CM144" s="6">
        <f t="shared" si="160"/>
        <v>36500</v>
      </c>
      <c r="CN144" s="7"/>
      <c r="CO144" s="6">
        <f t="shared" si="161"/>
        <v>21231.69</v>
      </c>
      <c r="CP144" s="7"/>
      <c r="CQ144" s="46">
        <f t="shared" si="162"/>
        <v>1.58169</v>
      </c>
      <c r="CR144" s="8"/>
    </row>
    <row r="145" spans="1:96" ht="18" x14ac:dyDescent="0.35">
      <c r="A145" s="5"/>
      <c r="B145" s="5"/>
      <c r="C145" s="5"/>
      <c r="D145" s="5"/>
      <c r="E145" s="5"/>
      <c r="F145" s="5" t="s">
        <v>292</v>
      </c>
      <c r="G145" s="5"/>
      <c r="H145" s="5"/>
      <c r="I145" s="6">
        <v>1100</v>
      </c>
      <c r="J145" s="7"/>
      <c r="K145" s="6">
        <v>29227</v>
      </c>
      <c r="L145" s="7"/>
      <c r="M145" s="6">
        <f t="shared" si="148"/>
        <v>-28127</v>
      </c>
      <c r="N145" s="7"/>
      <c r="O145" s="39">
        <f t="shared" si="149"/>
        <v>3.764E-2</v>
      </c>
      <c r="P145" s="7"/>
      <c r="Q145" s="6">
        <v>1000</v>
      </c>
      <c r="R145" s="7"/>
      <c r="S145" s="6">
        <v>29227</v>
      </c>
      <c r="T145" s="7"/>
      <c r="U145" s="6">
        <f t="shared" si="150"/>
        <v>-28227</v>
      </c>
      <c r="V145" s="7"/>
      <c r="W145" s="39">
        <f t="shared" si="151"/>
        <v>3.4209999999999997E-2</v>
      </c>
      <c r="X145" s="7"/>
      <c r="Y145" s="6">
        <v>4890</v>
      </c>
      <c r="Z145" s="7"/>
      <c r="AA145" s="6">
        <v>29227</v>
      </c>
      <c r="AB145" s="7"/>
      <c r="AC145" s="6">
        <f t="shared" si="152"/>
        <v>-24337</v>
      </c>
      <c r="AD145" s="7"/>
      <c r="AE145" s="39">
        <f t="shared" si="153"/>
        <v>0.16730999999999999</v>
      </c>
      <c r="AF145" s="7"/>
      <c r="AG145" s="6">
        <v>2525</v>
      </c>
      <c r="AH145" s="7"/>
      <c r="AI145" s="6">
        <v>29227</v>
      </c>
      <c r="AJ145" s="7"/>
      <c r="AK145" s="6">
        <f t="shared" si="154"/>
        <v>-26702</v>
      </c>
      <c r="AL145" s="7"/>
      <c r="AM145" s="39">
        <f t="shared" si="155"/>
        <v>8.6389999999999995E-2</v>
      </c>
      <c r="AN145" s="7"/>
      <c r="AO145" s="6">
        <v>3275</v>
      </c>
      <c r="AP145" s="7"/>
      <c r="AQ145" s="6">
        <v>29227</v>
      </c>
      <c r="AR145" s="7"/>
      <c r="AS145" s="6">
        <f t="shared" si="156"/>
        <v>-25952</v>
      </c>
      <c r="AT145" s="7"/>
      <c r="AU145" s="39">
        <f t="shared" si="157"/>
        <v>0.11205</v>
      </c>
      <c r="AV145" s="7"/>
      <c r="AW145" s="6">
        <v>5700</v>
      </c>
      <c r="AX145" s="7"/>
      <c r="AY145" s="6">
        <v>29227</v>
      </c>
      <c r="AZ145" s="7"/>
      <c r="BA145" s="6">
        <f t="shared" si="158"/>
        <v>-23527</v>
      </c>
      <c r="BB145" s="7"/>
      <c r="BC145" s="39">
        <f t="shared" si="159"/>
        <v>0.19503000000000001</v>
      </c>
      <c r="BD145" s="7"/>
      <c r="BE145" s="6">
        <v>3900</v>
      </c>
      <c r="BF145" s="7"/>
      <c r="BG145" s="6">
        <v>29227</v>
      </c>
      <c r="BH145" s="7"/>
      <c r="BI145" s="6">
        <f>ROUND((BE145-BG145),5)</f>
        <v>-25327</v>
      </c>
      <c r="BJ145" s="7"/>
      <c r="BK145" s="39">
        <f>ROUND(IF(BG145=0, IF(BE145=0, 0, 1), BE145/BG145),5)</f>
        <v>0.13344</v>
      </c>
      <c r="BL145" s="7"/>
      <c r="BM145" s="6">
        <v>5906</v>
      </c>
      <c r="BN145" s="7"/>
      <c r="BO145" s="6">
        <v>29227</v>
      </c>
      <c r="BP145" s="7"/>
      <c r="BQ145" s="6">
        <f>ROUND((BM145-BO145),5)</f>
        <v>-23321</v>
      </c>
      <c r="BR145" s="7"/>
      <c r="BS145" s="39">
        <f>ROUND(IF(BO145=0, IF(BM145=0, 0, 1), BM145/BO145),5)</f>
        <v>0.20207</v>
      </c>
      <c r="BT145" s="7"/>
      <c r="BU145" s="6">
        <v>6150</v>
      </c>
      <c r="BV145" s="7"/>
      <c r="BW145" s="6">
        <v>29227</v>
      </c>
      <c r="BX145" s="7"/>
      <c r="BY145" s="6">
        <f>ROUND((BU145-BW145),5)</f>
        <v>-23077</v>
      </c>
      <c r="BZ145" s="7"/>
      <c r="CA145" s="39">
        <f>ROUND(IF(BW145=0, IF(BU145=0, 0, 1), BU145/BW145),5)</f>
        <v>0.21042</v>
      </c>
      <c r="CB145" s="7"/>
      <c r="CC145" s="6">
        <v>5450</v>
      </c>
      <c r="CD145" s="7"/>
      <c r="CE145" s="6">
        <v>29227</v>
      </c>
      <c r="CF145" s="7"/>
      <c r="CG145" s="6">
        <f>ROUND((CC145-CE145),5)</f>
        <v>-23777</v>
      </c>
      <c r="CH145" s="7"/>
      <c r="CI145" s="39">
        <f>ROUND(IF(CE145=0, IF(CC145=0, 0, 1), CC145/CE145),5)</f>
        <v>0.18647</v>
      </c>
      <c r="CJ145" s="7"/>
      <c r="CK145" s="6">
        <f t="shared" si="147"/>
        <v>39896</v>
      </c>
      <c r="CL145" s="7"/>
      <c r="CM145" s="6">
        <f t="shared" si="160"/>
        <v>292270</v>
      </c>
      <c r="CN145" s="7"/>
      <c r="CO145" s="6">
        <f t="shared" si="161"/>
        <v>-252374</v>
      </c>
      <c r="CP145" s="7"/>
      <c r="CQ145" s="39">
        <f t="shared" si="162"/>
        <v>0.13650000000000001</v>
      </c>
      <c r="CR145" s="8"/>
    </row>
    <row r="146" spans="1:96" ht="18" x14ac:dyDescent="0.35">
      <c r="A146" s="5"/>
      <c r="B146" s="5"/>
      <c r="C146" s="5"/>
      <c r="D146" s="5"/>
      <c r="E146" s="5"/>
      <c r="F146" s="5" t="s">
        <v>293</v>
      </c>
      <c r="G146" s="5"/>
      <c r="H146" s="5"/>
      <c r="I146" s="6">
        <v>0</v>
      </c>
      <c r="J146" s="7"/>
      <c r="K146" s="6">
        <v>1083</v>
      </c>
      <c r="L146" s="7"/>
      <c r="M146" s="6">
        <f t="shared" si="148"/>
        <v>-1083</v>
      </c>
      <c r="N146" s="7"/>
      <c r="O146" s="39">
        <f t="shared" si="149"/>
        <v>0</v>
      </c>
      <c r="P146" s="7"/>
      <c r="Q146" s="6">
        <v>26.5</v>
      </c>
      <c r="R146" s="7"/>
      <c r="S146" s="6">
        <v>1083</v>
      </c>
      <c r="T146" s="7"/>
      <c r="U146" s="6">
        <f t="shared" si="150"/>
        <v>-1056.5</v>
      </c>
      <c r="V146" s="7"/>
      <c r="W146" s="39">
        <f t="shared" si="151"/>
        <v>2.4469999999999999E-2</v>
      </c>
      <c r="X146" s="7"/>
      <c r="Y146" s="6">
        <v>143.5</v>
      </c>
      <c r="Z146" s="7"/>
      <c r="AA146" s="6">
        <v>1083</v>
      </c>
      <c r="AB146" s="7"/>
      <c r="AC146" s="6">
        <f t="shared" si="152"/>
        <v>-939.5</v>
      </c>
      <c r="AD146" s="7"/>
      <c r="AE146" s="39">
        <f t="shared" si="153"/>
        <v>0.13250000000000001</v>
      </c>
      <c r="AF146" s="7"/>
      <c r="AG146" s="6">
        <v>73.88</v>
      </c>
      <c r="AH146" s="7"/>
      <c r="AI146" s="6">
        <v>1083</v>
      </c>
      <c r="AJ146" s="7"/>
      <c r="AK146" s="6">
        <f t="shared" si="154"/>
        <v>-1009.12</v>
      </c>
      <c r="AL146" s="7"/>
      <c r="AM146" s="39">
        <f t="shared" si="155"/>
        <v>6.8220000000000003E-2</v>
      </c>
      <c r="AN146" s="7"/>
      <c r="AO146" s="6">
        <v>0</v>
      </c>
      <c r="AP146" s="7"/>
      <c r="AQ146" s="6">
        <v>1083</v>
      </c>
      <c r="AR146" s="7"/>
      <c r="AS146" s="6">
        <f t="shared" si="156"/>
        <v>-1083</v>
      </c>
      <c r="AT146" s="7"/>
      <c r="AU146" s="39">
        <f t="shared" si="157"/>
        <v>0</v>
      </c>
      <c r="AV146" s="7"/>
      <c r="AW146" s="6">
        <v>190</v>
      </c>
      <c r="AX146" s="7"/>
      <c r="AY146" s="6">
        <v>1083</v>
      </c>
      <c r="AZ146" s="7"/>
      <c r="BA146" s="6">
        <f t="shared" si="158"/>
        <v>-893</v>
      </c>
      <c r="BB146" s="7"/>
      <c r="BC146" s="39">
        <f t="shared" si="159"/>
        <v>0.17544000000000001</v>
      </c>
      <c r="BD146" s="7"/>
      <c r="BE146" s="6">
        <v>780</v>
      </c>
      <c r="BF146" s="7"/>
      <c r="BG146" s="6">
        <v>1083</v>
      </c>
      <c r="BH146" s="7"/>
      <c r="BI146" s="6">
        <f>ROUND((BE146-BG146),5)</f>
        <v>-303</v>
      </c>
      <c r="BJ146" s="7"/>
      <c r="BK146" s="39">
        <f>ROUND(IF(BG146=0, IF(BE146=0, 0, 1), BE146/BG146),5)</f>
        <v>0.72021999999999997</v>
      </c>
      <c r="BL146" s="7"/>
      <c r="BM146" s="6">
        <v>2878</v>
      </c>
      <c r="BN146" s="7"/>
      <c r="BO146" s="6">
        <v>1083</v>
      </c>
      <c r="BP146" s="7"/>
      <c r="BQ146" s="6">
        <f>ROUND((BM146-BO146),5)</f>
        <v>1795</v>
      </c>
      <c r="BR146" s="7"/>
      <c r="BS146" s="39">
        <f>ROUND(IF(BO146=0, IF(BM146=0, 0, 1), BM146/BO146),5)</f>
        <v>2.6574300000000002</v>
      </c>
      <c r="BT146" s="7"/>
      <c r="BU146" s="6">
        <v>2195</v>
      </c>
      <c r="BV146" s="7"/>
      <c r="BW146" s="6">
        <v>1083</v>
      </c>
      <c r="BX146" s="7"/>
      <c r="BY146" s="6">
        <f>ROUND((BU146-BW146),5)</f>
        <v>1112</v>
      </c>
      <c r="BZ146" s="7"/>
      <c r="CA146" s="39">
        <f>ROUND(IF(BW146=0, IF(BU146=0, 0, 1), BU146/BW146),5)</f>
        <v>2.02678</v>
      </c>
      <c r="CB146" s="7"/>
      <c r="CC146" s="6">
        <v>2825</v>
      </c>
      <c r="CD146" s="7"/>
      <c r="CE146" s="6">
        <v>1083</v>
      </c>
      <c r="CF146" s="7"/>
      <c r="CG146" s="6">
        <f>ROUND((CC146-CE146),5)</f>
        <v>1742</v>
      </c>
      <c r="CH146" s="7"/>
      <c r="CI146" s="39">
        <f>ROUND(IF(CE146=0, IF(CC146=0, 0, 1), CC146/CE146),5)</f>
        <v>2.6084900000000002</v>
      </c>
      <c r="CJ146" s="7"/>
      <c r="CK146" s="6">
        <f t="shared" si="147"/>
        <v>9111.8799999999992</v>
      </c>
      <c r="CL146" s="7"/>
      <c r="CM146" s="6">
        <f t="shared" si="160"/>
        <v>10830</v>
      </c>
      <c r="CN146" s="7"/>
      <c r="CO146" s="6">
        <f t="shared" si="161"/>
        <v>-1718.12</v>
      </c>
      <c r="CP146" s="7"/>
      <c r="CQ146" s="39">
        <f t="shared" si="162"/>
        <v>0.84136</v>
      </c>
      <c r="CR146" s="8"/>
    </row>
    <row r="147" spans="1:96" ht="18" x14ac:dyDescent="0.35">
      <c r="A147" s="5"/>
      <c r="B147" s="5"/>
      <c r="C147" s="5"/>
      <c r="D147" s="5"/>
      <c r="E147" s="5"/>
      <c r="F147" s="5" t="s">
        <v>294</v>
      </c>
      <c r="G147" s="5"/>
      <c r="H147" s="5"/>
      <c r="I147" s="6">
        <v>0</v>
      </c>
      <c r="J147" s="7"/>
      <c r="K147" s="6">
        <v>0</v>
      </c>
      <c r="L147" s="7"/>
      <c r="M147" s="6">
        <f t="shared" si="148"/>
        <v>0</v>
      </c>
      <c r="N147" s="7"/>
      <c r="O147" s="39">
        <f t="shared" si="149"/>
        <v>0</v>
      </c>
      <c r="P147" s="7"/>
      <c r="Q147" s="6">
        <v>0</v>
      </c>
      <c r="R147" s="7"/>
      <c r="S147" s="6">
        <v>0</v>
      </c>
      <c r="T147" s="7"/>
      <c r="U147" s="6">
        <f t="shared" si="150"/>
        <v>0</v>
      </c>
      <c r="V147" s="7"/>
      <c r="W147" s="39">
        <f t="shared" si="151"/>
        <v>0</v>
      </c>
      <c r="X147" s="7"/>
      <c r="Y147" s="6">
        <v>0</v>
      </c>
      <c r="Z147" s="7"/>
      <c r="AA147" s="6">
        <v>0</v>
      </c>
      <c r="AB147" s="7"/>
      <c r="AC147" s="6">
        <f t="shared" si="152"/>
        <v>0</v>
      </c>
      <c r="AD147" s="7"/>
      <c r="AE147" s="39">
        <f t="shared" si="153"/>
        <v>0</v>
      </c>
      <c r="AF147" s="7"/>
      <c r="AG147" s="6">
        <v>0</v>
      </c>
      <c r="AH147" s="7"/>
      <c r="AI147" s="6">
        <v>0</v>
      </c>
      <c r="AJ147" s="7"/>
      <c r="AK147" s="6">
        <f t="shared" si="154"/>
        <v>0</v>
      </c>
      <c r="AL147" s="7"/>
      <c r="AM147" s="39">
        <f t="shared" si="155"/>
        <v>0</v>
      </c>
      <c r="AN147" s="7"/>
      <c r="AO147" s="6">
        <v>0</v>
      </c>
      <c r="AP147" s="7"/>
      <c r="AQ147" s="6">
        <v>0</v>
      </c>
      <c r="AR147" s="7"/>
      <c r="AS147" s="6">
        <f t="shared" si="156"/>
        <v>0</v>
      </c>
      <c r="AT147" s="7"/>
      <c r="AU147" s="39">
        <f t="shared" si="157"/>
        <v>0</v>
      </c>
      <c r="AV147" s="7"/>
      <c r="AW147" s="6">
        <v>0</v>
      </c>
      <c r="AX147" s="7"/>
      <c r="AY147" s="6">
        <v>0</v>
      </c>
      <c r="AZ147" s="7"/>
      <c r="BA147" s="6">
        <f t="shared" si="158"/>
        <v>0</v>
      </c>
      <c r="BB147" s="7"/>
      <c r="BC147" s="39">
        <f t="shared" si="159"/>
        <v>0</v>
      </c>
      <c r="BD147" s="7"/>
      <c r="BE147" s="6">
        <v>0</v>
      </c>
      <c r="BF147" s="7"/>
      <c r="BG147" s="6"/>
      <c r="BH147" s="7"/>
      <c r="BI147" s="6"/>
      <c r="BJ147" s="7"/>
      <c r="BK147" s="39"/>
      <c r="BL147" s="7"/>
      <c r="BM147" s="6">
        <v>0</v>
      </c>
      <c r="BN147" s="7"/>
      <c r="BO147" s="6"/>
      <c r="BP147" s="7"/>
      <c r="BQ147" s="6"/>
      <c r="BR147" s="7"/>
      <c r="BS147" s="39"/>
      <c r="BT147" s="7"/>
      <c r="BU147" s="6">
        <v>0</v>
      </c>
      <c r="BV147" s="7"/>
      <c r="BW147" s="6"/>
      <c r="BX147" s="7"/>
      <c r="BY147" s="6"/>
      <c r="BZ147" s="7"/>
      <c r="CA147" s="39"/>
      <c r="CB147" s="7"/>
      <c r="CC147" s="6">
        <v>0</v>
      </c>
      <c r="CD147" s="7"/>
      <c r="CE147" s="6"/>
      <c r="CF147" s="7"/>
      <c r="CG147" s="6"/>
      <c r="CH147" s="7"/>
      <c r="CI147" s="39"/>
      <c r="CJ147" s="7"/>
      <c r="CK147" s="6">
        <f t="shared" si="147"/>
        <v>0</v>
      </c>
      <c r="CL147" s="7"/>
      <c r="CM147" s="6">
        <f t="shared" si="160"/>
        <v>0</v>
      </c>
      <c r="CN147" s="7"/>
      <c r="CO147" s="6">
        <f t="shared" si="161"/>
        <v>0</v>
      </c>
      <c r="CP147" s="7"/>
      <c r="CQ147" s="39">
        <f t="shared" si="162"/>
        <v>0</v>
      </c>
      <c r="CR147" s="8"/>
    </row>
    <row r="148" spans="1:96" ht="18" x14ac:dyDescent="0.35">
      <c r="A148" s="5"/>
      <c r="B148" s="5"/>
      <c r="C148" s="5"/>
      <c r="D148" s="5"/>
      <c r="E148" s="5"/>
      <c r="F148" s="5" t="s">
        <v>295</v>
      </c>
      <c r="G148" s="5"/>
      <c r="H148" s="5"/>
      <c r="I148" s="6">
        <v>0</v>
      </c>
      <c r="J148" s="7"/>
      <c r="K148" s="6">
        <v>0</v>
      </c>
      <c r="L148" s="7"/>
      <c r="M148" s="6">
        <f t="shared" si="148"/>
        <v>0</v>
      </c>
      <c r="N148" s="7"/>
      <c r="O148" s="39">
        <f t="shared" si="149"/>
        <v>0</v>
      </c>
      <c r="P148" s="7"/>
      <c r="Q148" s="6">
        <v>0</v>
      </c>
      <c r="R148" s="7"/>
      <c r="S148" s="6">
        <v>0</v>
      </c>
      <c r="T148" s="7"/>
      <c r="U148" s="6">
        <f t="shared" si="150"/>
        <v>0</v>
      </c>
      <c r="V148" s="7"/>
      <c r="W148" s="39">
        <f t="shared" si="151"/>
        <v>0</v>
      </c>
      <c r="X148" s="7"/>
      <c r="Y148" s="6">
        <v>0</v>
      </c>
      <c r="Z148" s="7"/>
      <c r="AA148" s="6">
        <v>0</v>
      </c>
      <c r="AB148" s="7"/>
      <c r="AC148" s="6">
        <f t="shared" si="152"/>
        <v>0</v>
      </c>
      <c r="AD148" s="7"/>
      <c r="AE148" s="39">
        <f t="shared" si="153"/>
        <v>0</v>
      </c>
      <c r="AF148" s="7"/>
      <c r="AG148" s="6">
        <v>0</v>
      </c>
      <c r="AH148" s="7"/>
      <c r="AI148" s="6">
        <v>0</v>
      </c>
      <c r="AJ148" s="7"/>
      <c r="AK148" s="6">
        <f t="shared" si="154"/>
        <v>0</v>
      </c>
      <c r="AL148" s="7"/>
      <c r="AM148" s="39">
        <f t="shared" si="155"/>
        <v>0</v>
      </c>
      <c r="AN148" s="7"/>
      <c r="AO148" s="6">
        <v>0</v>
      </c>
      <c r="AP148" s="7"/>
      <c r="AQ148" s="6">
        <v>0</v>
      </c>
      <c r="AR148" s="7"/>
      <c r="AS148" s="6">
        <f t="shared" si="156"/>
        <v>0</v>
      </c>
      <c r="AT148" s="7"/>
      <c r="AU148" s="39">
        <f t="shared" si="157"/>
        <v>0</v>
      </c>
      <c r="AV148" s="7"/>
      <c r="AW148" s="6">
        <v>0</v>
      </c>
      <c r="AX148" s="7"/>
      <c r="AY148" s="6">
        <v>0</v>
      </c>
      <c r="AZ148" s="7"/>
      <c r="BA148" s="6">
        <f t="shared" si="158"/>
        <v>0</v>
      </c>
      <c r="BB148" s="7"/>
      <c r="BC148" s="39">
        <f t="shared" si="159"/>
        <v>0</v>
      </c>
      <c r="BD148" s="7"/>
      <c r="BE148" s="6">
        <v>0</v>
      </c>
      <c r="BF148" s="7"/>
      <c r="BG148" s="6"/>
      <c r="BH148" s="7"/>
      <c r="BI148" s="6"/>
      <c r="BJ148" s="7"/>
      <c r="BK148" s="39"/>
      <c r="BL148" s="7"/>
      <c r="BM148" s="6">
        <v>0</v>
      </c>
      <c r="BN148" s="7"/>
      <c r="BO148" s="6"/>
      <c r="BP148" s="7"/>
      <c r="BQ148" s="6"/>
      <c r="BR148" s="7"/>
      <c r="BS148" s="39"/>
      <c r="BT148" s="7"/>
      <c r="BU148" s="6">
        <v>0</v>
      </c>
      <c r="BV148" s="7"/>
      <c r="BW148" s="6"/>
      <c r="BX148" s="7"/>
      <c r="BY148" s="6"/>
      <c r="BZ148" s="7"/>
      <c r="CA148" s="39"/>
      <c r="CB148" s="7"/>
      <c r="CC148" s="6">
        <v>0</v>
      </c>
      <c r="CD148" s="7"/>
      <c r="CE148" s="6"/>
      <c r="CF148" s="7"/>
      <c r="CG148" s="6"/>
      <c r="CH148" s="7"/>
      <c r="CI148" s="39"/>
      <c r="CJ148" s="7"/>
      <c r="CK148" s="6">
        <f t="shared" si="147"/>
        <v>0</v>
      </c>
      <c r="CL148" s="7"/>
      <c r="CM148" s="6">
        <f t="shared" si="160"/>
        <v>0</v>
      </c>
      <c r="CN148" s="7"/>
      <c r="CO148" s="6">
        <f t="shared" si="161"/>
        <v>0</v>
      </c>
      <c r="CP148" s="7"/>
      <c r="CQ148" s="39">
        <f t="shared" si="162"/>
        <v>0</v>
      </c>
      <c r="CR148" s="8"/>
    </row>
    <row r="149" spans="1:96" ht="18" x14ac:dyDescent="0.35">
      <c r="A149" s="5"/>
      <c r="B149" s="5"/>
      <c r="C149" s="5"/>
      <c r="D149" s="5"/>
      <c r="E149" s="5"/>
      <c r="F149" s="5" t="s">
        <v>296</v>
      </c>
      <c r="G149" s="5"/>
      <c r="H149" s="5"/>
      <c r="I149" s="6">
        <v>1989.77</v>
      </c>
      <c r="J149" s="7"/>
      <c r="K149" s="6">
        <v>2500</v>
      </c>
      <c r="L149" s="7"/>
      <c r="M149" s="6">
        <f t="shared" si="148"/>
        <v>-510.23</v>
      </c>
      <c r="N149" s="7"/>
      <c r="O149" s="39">
        <f t="shared" si="149"/>
        <v>0.79591000000000001</v>
      </c>
      <c r="P149" s="7"/>
      <c r="Q149" s="6">
        <v>2296.48</v>
      </c>
      <c r="R149" s="7"/>
      <c r="S149" s="6">
        <v>2500</v>
      </c>
      <c r="T149" s="7"/>
      <c r="U149" s="6">
        <f t="shared" si="150"/>
        <v>-203.52</v>
      </c>
      <c r="V149" s="7"/>
      <c r="W149" s="39">
        <f t="shared" si="151"/>
        <v>0.91859000000000002</v>
      </c>
      <c r="X149" s="7"/>
      <c r="Y149" s="6">
        <v>2794.56</v>
      </c>
      <c r="Z149" s="7"/>
      <c r="AA149" s="6">
        <v>2500</v>
      </c>
      <c r="AB149" s="7"/>
      <c r="AC149" s="6">
        <f t="shared" si="152"/>
        <v>294.56</v>
      </c>
      <c r="AD149" s="7"/>
      <c r="AE149" s="39">
        <f t="shared" si="153"/>
        <v>1.11782</v>
      </c>
      <c r="AF149" s="7"/>
      <c r="AG149" s="6">
        <v>4167.75</v>
      </c>
      <c r="AH149" s="7"/>
      <c r="AI149" s="6">
        <v>2500</v>
      </c>
      <c r="AJ149" s="7"/>
      <c r="AK149" s="6">
        <f t="shared" si="154"/>
        <v>1667.75</v>
      </c>
      <c r="AL149" s="7"/>
      <c r="AM149" s="39">
        <f t="shared" si="155"/>
        <v>1.6671</v>
      </c>
      <c r="AN149" s="7"/>
      <c r="AO149" s="6">
        <v>2619.02</v>
      </c>
      <c r="AP149" s="7"/>
      <c r="AQ149" s="6">
        <v>2500</v>
      </c>
      <c r="AR149" s="7"/>
      <c r="AS149" s="6">
        <f t="shared" si="156"/>
        <v>119.02</v>
      </c>
      <c r="AT149" s="7"/>
      <c r="AU149" s="39">
        <f t="shared" si="157"/>
        <v>1.0476099999999999</v>
      </c>
      <c r="AV149" s="7"/>
      <c r="AW149" s="6">
        <v>2541.2800000000002</v>
      </c>
      <c r="AX149" s="7"/>
      <c r="AY149" s="6">
        <v>2500</v>
      </c>
      <c r="AZ149" s="7"/>
      <c r="BA149" s="6">
        <f t="shared" si="158"/>
        <v>41.28</v>
      </c>
      <c r="BB149" s="7"/>
      <c r="BC149" s="39">
        <f t="shared" si="159"/>
        <v>1.01651</v>
      </c>
      <c r="BD149" s="7"/>
      <c r="BE149" s="6">
        <v>6299.95</v>
      </c>
      <c r="BF149" s="7"/>
      <c r="BG149" s="6">
        <v>2500</v>
      </c>
      <c r="BH149" s="7"/>
      <c r="BI149" s="6">
        <f>ROUND((BE149-BG149),5)</f>
        <v>3799.95</v>
      </c>
      <c r="BJ149" s="7"/>
      <c r="BK149" s="39">
        <f>ROUND(IF(BG149=0, IF(BE149=0, 0, 1), BE149/BG149),5)</f>
        <v>2.5199799999999999</v>
      </c>
      <c r="BL149" s="7"/>
      <c r="BM149" s="6">
        <v>5147.91</v>
      </c>
      <c r="BN149" s="7"/>
      <c r="BO149" s="6">
        <v>2500</v>
      </c>
      <c r="BP149" s="7"/>
      <c r="BQ149" s="6">
        <f>ROUND((BM149-BO149),5)</f>
        <v>2647.91</v>
      </c>
      <c r="BR149" s="7"/>
      <c r="BS149" s="39">
        <f>ROUND(IF(BO149=0, IF(BM149=0, 0, 1), BM149/BO149),5)</f>
        <v>2.0591599999999999</v>
      </c>
      <c r="BT149" s="7"/>
      <c r="BU149" s="6">
        <v>4277.66</v>
      </c>
      <c r="BV149" s="7"/>
      <c r="BW149" s="6">
        <v>2500</v>
      </c>
      <c r="BX149" s="7"/>
      <c r="BY149" s="6">
        <f>ROUND((BU149-BW149),5)</f>
        <v>1777.66</v>
      </c>
      <c r="BZ149" s="7"/>
      <c r="CA149" s="39">
        <f>ROUND(IF(BW149=0, IF(BU149=0, 0, 1), BU149/BW149),5)</f>
        <v>1.71106</v>
      </c>
      <c r="CB149" s="7"/>
      <c r="CC149" s="6">
        <v>4671.25</v>
      </c>
      <c r="CD149" s="7"/>
      <c r="CE149" s="6">
        <v>2500</v>
      </c>
      <c r="CF149" s="7"/>
      <c r="CG149" s="6">
        <f>ROUND((CC149-CE149),5)</f>
        <v>2171.25</v>
      </c>
      <c r="CH149" s="7"/>
      <c r="CI149" s="39">
        <f>ROUND(IF(CE149=0, IF(CC149=0, 0, 1), CC149/CE149),5)</f>
        <v>1.8685</v>
      </c>
      <c r="CJ149" s="7"/>
      <c r="CK149" s="6">
        <f t="shared" si="147"/>
        <v>36805.629999999997</v>
      </c>
      <c r="CL149" s="7"/>
      <c r="CM149" s="6">
        <f t="shared" si="160"/>
        <v>25000</v>
      </c>
      <c r="CN149" s="7"/>
      <c r="CO149" s="6">
        <f t="shared" si="161"/>
        <v>11805.63</v>
      </c>
      <c r="CP149" s="7"/>
      <c r="CQ149" s="46">
        <f t="shared" si="162"/>
        <v>1.4722299999999999</v>
      </c>
      <c r="CR149" s="8"/>
    </row>
    <row r="150" spans="1:96" ht="18.600000000000001" thickBot="1" x14ac:dyDescent="0.4">
      <c r="A150" s="5"/>
      <c r="B150" s="5"/>
      <c r="C150" s="5"/>
      <c r="D150" s="5"/>
      <c r="E150" s="5"/>
      <c r="F150" s="5" t="s">
        <v>297</v>
      </c>
      <c r="G150" s="5"/>
      <c r="H150" s="5"/>
      <c r="I150" s="9">
        <v>2037.66</v>
      </c>
      <c r="J150" s="7"/>
      <c r="K150" s="9">
        <v>2083</v>
      </c>
      <c r="L150" s="7"/>
      <c r="M150" s="9">
        <f t="shared" si="148"/>
        <v>-45.34</v>
      </c>
      <c r="N150" s="7"/>
      <c r="O150" s="40">
        <f t="shared" si="149"/>
        <v>0.97823000000000004</v>
      </c>
      <c r="P150" s="7"/>
      <c r="Q150" s="9">
        <v>2037.66</v>
      </c>
      <c r="R150" s="7"/>
      <c r="S150" s="9">
        <v>2083</v>
      </c>
      <c r="T150" s="7"/>
      <c r="U150" s="9">
        <f t="shared" si="150"/>
        <v>-45.34</v>
      </c>
      <c r="V150" s="7"/>
      <c r="W150" s="40">
        <f t="shared" si="151"/>
        <v>0.97823000000000004</v>
      </c>
      <c r="X150" s="7"/>
      <c r="Y150" s="9">
        <v>2037.66</v>
      </c>
      <c r="Z150" s="7"/>
      <c r="AA150" s="9">
        <v>2083</v>
      </c>
      <c r="AB150" s="7"/>
      <c r="AC150" s="9">
        <f t="shared" si="152"/>
        <v>-45.34</v>
      </c>
      <c r="AD150" s="7"/>
      <c r="AE150" s="40">
        <f t="shared" si="153"/>
        <v>0.97823000000000004</v>
      </c>
      <c r="AF150" s="7"/>
      <c r="AG150" s="9">
        <v>2037.66</v>
      </c>
      <c r="AH150" s="7"/>
      <c r="AI150" s="9">
        <v>2083</v>
      </c>
      <c r="AJ150" s="7"/>
      <c r="AK150" s="9">
        <f t="shared" si="154"/>
        <v>-45.34</v>
      </c>
      <c r="AL150" s="7"/>
      <c r="AM150" s="40">
        <f t="shared" si="155"/>
        <v>0.97823000000000004</v>
      </c>
      <c r="AN150" s="7"/>
      <c r="AO150" s="9">
        <v>2037.66</v>
      </c>
      <c r="AP150" s="7"/>
      <c r="AQ150" s="9">
        <v>2083</v>
      </c>
      <c r="AR150" s="7"/>
      <c r="AS150" s="9">
        <f t="shared" si="156"/>
        <v>-45.34</v>
      </c>
      <c r="AT150" s="7"/>
      <c r="AU150" s="40">
        <f t="shared" si="157"/>
        <v>0.97823000000000004</v>
      </c>
      <c r="AV150" s="7"/>
      <c r="AW150" s="9">
        <v>2037.66</v>
      </c>
      <c r="AX150" s="7"/>
      <c r="AY150" s="9">
        <v>2083</v>
      </c>
      <c r="AZ150" s="7"/>
      <c r="BA150" s="9">
        <f t="shared" si="158"/>
        <v>-45.34</v>
      </c>
      <c r="BB150" s="7"/>
      <c r="BC150" s="40">
        <f t="shared" si="159"/>
        <v>0.97823000000000004</v>
      </c>
      <c r="BD150" s="7"/>
      <c r="BE150" s="9">
        <v>2037.66</v>
      </c>
      <c r="BF150" s="7"/>
      <c r="BG150" s="9">
        <v>2083</v>
      </c>
      <c r="BH150" s="7"/>
      <c r="BI150" s="9">
        <f>ROUND((BE150-BG150),5)</f>
        <v>-45.34</v>
      </c>
      <c r="BJ150" s="7"/>
      <c r="BK150" s="40">
        <f>ROUND(IF(BG150=0, IF(BE150=0, 0, 1), BE150/BG150),5)</f>
        <v>0.97823000000000004</v>
      </c>
      <c r="BL150" s="7"/>
      <c r="BM150" s="9">
        <v>2037.66</v>
      </c>
      <c r="BN150" s="7"/>
      <c r="BO150" s="9">
        <v>2083</v>
      </c>
      <c r="BP150" s="7"/>
      <c r="BQ150" s="9">
        <f>ROUND((BM150-BO150),5)</f>
        <v>-45.34</v>
      </c>
      <c r="BR150" s="7"/>
      <c r="BS150" s="40">
        <f>ROUND(IF(BO150=0, IF(BM150=0, 0, 1), BM150/BO150),5)</f>
        <v>0.97823000000000004</v>
      </c>
      <c r="BT150" s="7"/>
      <c r="BU150" s="9">
        <v>2037.66</v>
      </c>
      <c r="BV150" s="7"/>
      <c r="BW150" s="9">
        <v>2084</v>
      </c>
      <c r="BX150" s="7"/>
      <c r="BY150" s="9">
        <f>ROUND((BU150-BW150),5)</f>
        <v>-46.34</v>
      </c>
      <c r="BZ150" s="7"/>
      <c r="CA150" s="40">
        <f>ROUND(IF(BW150=0, IF(BU150=0, 0, 1), BU150/BW150),5)</f>
        <v>0.97775999999999996</v>
      </c>
      <c r="CB150" s="7"/>
      <c r="CC150" s="9">
        <v>2037.66</v>
      </c>
      <c r="CD150" s="7"/>
      <c r="CE150" s="9">
        <v>2084</v>
      </c>
      <c r="CF150" s="7"/>
      <c r="CG150" s="9">
        <f>ROUND((CC150-CE150),5)</f>
        <v>-46.34</v>
      </c>
      <c r="CH150" s="7"/>
      <c r="CI150" s="40">
        <f>ROUND(IF(CE150=0, IF(CC150=0, 0, 1), CC150/CE150),5)</f>
        <v>0.97775999999999996</v>
      </c>
      <c r="CJ150" s="7"/>
      <c r="CK150" s="9">
        <f t="shared" si="147"/>
        <v>20376.599999999999</v>
      </c>
      <c r="CL150" s="7"/>
      <c r="CM150" s="9">
        <f t="shared" si="160"/>
        <v>20832</v>
      </c>
      <c r="CN150" s="7"/>
      <c r="CO150" s="9">
        <f t="shared" si="161"/>
        <v>-455.4</v>
      </c>
      <c r="CP150" s="7"/>
      <c r="CQ150" s="40">
        <f t="shared" si="162"/>
        <v>0.97814000000000001</v>
      </c>
      <c r="CR150" s="8"/>
    </row>
    <row r="151" spans="1:96" ht="18" x14ac:dyDescent="0.35">
      <c r="A151" s="5"/>
      <c r="B151" s="5"/>
      <c r="C151" s="5"/>
      <c r="D151" s="5"/>
      <c r="E151" s="5" t="s">
        <v>298</v>
      </c>
      <c r="F151" s="5"/>
      <c r="G151" s="5"/>
      <c r="H151" s="5"/>
      <c r="I151" s="6">
        <f>ROUND(SUM(I139:I150),5)</f>
        <v>15508.76</v>
      </c>
      <c r="J151" s="7"/>
      <c r="K151" s="6">
        <f>ROUND(SUM(K139:K150),5)</f>
        <v>39793</v>
      </c>
      <c r="L151" s="7"/>
      <c r="M151" s="6">
        <f t="shared" si="148"/>
        <v>-24284.240000000002</v>
      </c>
      <c r="N151" s="7"/>
      <c r="O151" s="39">
        <f t="shared" si="149"/>
        <v>0.38973999999999998</v>
      </c>
      <c r="P151" s="7"/>
      <c r="Q151" s="6">
        <f>ROUND(SUM(Q139:Q150),5)</f>
        <v>15421.62</v>
      </c>
      <c r="R151" s="7"/>
      <c r="S151" s="6">
        <f>ROUND(SUM(S139:S150),5)</f>
        <v>39793</v>
      </c>
      <c r="T151" s="7"/>
      <c r="U151" s="6">
        <f t="shared" si="150"/>
        <v>-24371.38</v>
      </c>
      <c r="V151" s="7"/>
      <c r="W151" s="39">
        <f t="shared" si="151"/>
        <v>0.38755000000000001</v>
      </c>
      <c r="X151" s="7"/>
      <c r="Y151" s="6">
        <f>ROUND(SUM(Y139:Y150),5)</f>
        <v>21377.48</v>
      </c>
      <c r="Z151" s="7"/>
      <c r="AA151" s="6">
        <f>ROUND(SUM(AA139:AA150),5)</f>
        <v>39793</v>
      </c>
      <c r="AB151" s="7"/>
      <c r="AC151" s="6">
        <f t="shared" si="152"/>
        <v>-18415.52</v>
      </c>
      <c r="AD151" s="7"/>
      <c r="AE151" s="39">
        <f t="shared" si="153"/>
        <v>0.53722000000000003</v>
      </c>
      <c r="AF151" s="7"/>
      <c r="AG151" s="6">
        <f>ROUND(SUM(AG139:AG150),5)</f>
        <v>17169.62</v>
      </c>
      <c r="AH151" s="7"/>
      <c r="AI151" s="6">
        <f>ROUND(SUM(AI139:AI150),5)</f>
        <v>39793</v>
      </c>
      <c r="AJ151" s="7"/>
      <c r="AK151" s="6">
        <f t="shared" si="154"/>
        <v>-22623.38</v>
      </c>
      <c r="AL151" s="7"/>
      <c r="AM151" s="39">
        <f t="shared" si="155"/>
        <v>0.43147000000000002</v>
      </c>
      <c r="AN151" s="7"/>
      <c r="AO151" s="6">
        <f>ROUND(SUM(AO139:AO150),5)</f>
        <v>15259.57</v>
      </c>
      <c r="AP151" s="7"/>
      <c r="AQ151" s="6">
        <f>ROUND(SUM(AQ139:AQ150),5)</f>
        <v>39793</v>
      </c>
      <c r="AR151" s="7"/>
      <c r="AS151" s="6">
        <f t="shared" si="156"/>
        <v>-24533.43</v>
      </c>
      <c r="AT151" s="7"/>
      <c r="AU151" s="39">
        <f t="shared" si="157"/>
        <v>0.38346999999999998</v>
      </c>
      <c r="AV151" s="7"/>
      <c r="AW151" s="6">
        <f>ROUND(SUM(AW139:AW150),5)</f>
        <v>21442.82</v>
      </c>
      <c r="AX151" s="7"/>
      <c r="AY151" s="6">
        <f>ROUND(SUM(AY139:AY150),5)</f>
        <v>39793</v>
      </c>
      <c r="AZ151" s="7"/>
      <c r="BA151" s="6">
        <f t="shared" si="158"/>
        <v>-18350.18</v>
      </c>
      <c r="BB151" s="7"/>
      <c r="BC151" s="39">
        <f t="shared" si="159"/>
        <v>0.53886000000000001</v>
      </c>
      <c r="BD151" s="7"/>
      <c r="BE151" s="6">
        <f>ROUND(SUM(BE139:BE150),5)</f>
        <v>23893.45</v>
      </c>
      <c r="BF151" s="7"/>
      <c r="BG151" s="6">
        <f>ROUND(SUM(BG139:BG150),5)</f>
        <v>39793</v>
      </c>
      <c r="BH151" s="7"/>
      <c r="BI151" s="6">
        <f>ROUND((BE151-BG151),5)</f>
        <v>-15899.55</v>
      </c>
      <c r="BJ151" s="7"/>
      <c r="BK151" s="39">
        <f>ROUND(IF(BG151=0, IF(BE151=0, 0, 1), BE151/BG151),5)</f>
        <v>0.60043999999999997</v>
      </c>
      <c r="BL151" s="7"/>
      <c r="BM151" s="6">
        <f>ROUND(SUM(BM139:BM150),5)</f>
        <v>28595.73</v>
      </c>
      <c r="BN151" s="7"/>
      <c r="BO151" s="6">
        <f>ROUND(SUM(BO139:BO150),5)</f>
        <v>39793</v>
      </c>
      <c r="BP151" s="7"/>
      <c r="BQ151" s="6">
        <f>ROUND((BM151-BO151),5)</f>
        <v>-11197.27</v>
      </c>
      <c r="BR151" s="7"/>
      <c r="BS151" s="39">
        <f>ROUND(IF(BO151=0, IF(BM151=0, 0, 1), BM151/BO151),5)</f>
        <v>0.71860999999999997</v>
      </c>
      <c r="BT151" s="7"/>
      <c r="BU151" s="6">
        <f>ROUND(SUM(BU139:BU150),5)</f>
        <v>28616.32</v>
      </c>
      <c r="BV151" s="7"/>
      <c r="BW151" s="6">
        <f>ROUND(SUM(BW139:BW150),5)</f>
        <v>39794</v>
      </c>
      <c r="BX151" s="7"/>
      <c r="BY151" s="6">
        <f>ROUND((BU151-BW151),5)</f>
        <v>-11177.68</v>
      </c>
      <c r="BZ151" s="7"/>
      <c r="CA151" s="39">
        <f>ROUND(IF(BW151=0, IF(BU151=0, 0, 1), BU151/BW151),5)</f>
        <v>0.71911000000000003</v>
      </c>
      <c r="CB151" s="7"/>
      <c r="CC151" s="6">
        <f>ROUND(SUM(CC139:CC150),5)</f>
        <v>28729</v>
      </c>
      <c r="CD151" s="7"/>
      <c r="CE151" s="6">
        <f>ROUND(SUM(CE139:CE150),5)</f>
        <v>39794</v>
      </c>
      <c r="CF151" s="7"/>
      <c r="CG151" s="6">
        <f>ROUND((CC151-CE151),5)</f>
        <v>-11065</v>
      </c>
      <c r="CH151" s="7"/>
      <c r="CI151" s="39">
        <f>ROUND(IF(CE151=0, IF(CC151=0, 0, 1), CC151/CE151),5)</f>
        <v>0.72194000000000003</v>
      </c>
      <c r="CJ151" s="7"/>
      <c r="CK151" s="6">
        <f t="shared" si="147"/>
        <v>216014.37</v>
      </c>
      <c r="CL151" s="7"/>
      <c r="CM151" s="6">
        <f t="shared" si="160"/>
        <v>397932</v>
      </c>
      <c r="CN151" s="7"/>
      <c r="CO151" s="6">
        <f t="shared" si="161"/>
        <v>-181917.63</v>
      </c>
      <c r="CP151" s="7"/>
      <c r="CQ151" s="39">
        <f t="shared" si="162"/>
        <v>0.54283999999999999</v>
      </c>
      <c r="CR151" s="8"/>
    </row>
    <row r="152" spans="1:96" ht="18" x14ac:dyDescent="0.35">
      <c r="A152" s="5"/>
      <c r="B152" s="5"/>
      <c r="C152" s="5"/>
      <c r="D152" s="5"/>
      <c r="E152" s="5" t="s">
        <v>299</v>
      </c>
      <c r="F152" s="5"/>
      <c r="G152" s="5"/>
      <c r="H152" s="5"/>
      <c r="I152" s="6">
        <v>0</v>
      </c>
      <c r="J152" s="7"/>
      <c r="K152" s="6">
        <v>1219</v>
      </c>
      <c r="L152" s="7"/>
      <c r="M152" s="6">
        <f t="shared" si="148"/>
        <v>-1219</v>
      </c>
      <c r="N152" s="7"/>
      <c r="O152" s="39">
        <f t="shared" si="149"/>
        <v>0</v>
      </c>
      <c r="P152" s="7"/>
      <c r="Q152" s="6">
        <v>0</v>
      </c>
      <c r="R152" s="7"/>
      <c r="S152" s="6">
        <v>1219</v>
      </c>
      <c r="T152" s="7"/>
      <c r="U152" s="6">
        <f t="shared" si="150"/>
        <v>-1219</v>
      </c>
      <c r="V152" s="7"/>
      <c r="W152" s="39">
        <f t="shared" si="151"/>
        <v>0</v>
      </c>
      <c r="X152" s="7"/>
      <c r="Y152" s="6">
        <v>0</v>
      </c>
      <c r="Z152" s="7"/>
      <c r="AA152" s="6">
        <v>1219</v>
      </c>
      <c r="AB152" s="7"/>
      <c r="AC152" s="6">
        <f t="shared" si="152"/>
        <v>-1219</v>
      </c>
      <c r="AD152" s="7"/>
      <c r="AE152" s="39">
        <f t="shared" si="153"/>
        <v>0</v>
      </c>
      <c r="AF152" s="7"/>
      <c r="AG152" s="6">
        <v>224.22</v>
      </c>
      <c r="AH152" s="7"/>
      <c r="AI152" s="6">
        <v>1219</v>
      </c>
      <c r="AJ152" s="7"/>
      <c r="AK152" s="6">
        <f t="shared" si="154"/>
        <v>-994.78</v>
      </c>
      <c r="AL152" s="7"/>
      <c r="AM152" s="39">
        <f t="shared" si="155"/>
        <v>0.18393999999999999</v>
      </c>
      <c r="AN152" s="7"/>
      <c r="AO152" s="6">
        <v>1403.99</v>
      </c>
      <c r="AP152" s="7"/>
      <c r="AQ152" s="6">
        <v>1219</v>
      </c>
      <c r="AR152" s="7"/>
      <c r="AS152" s="6">
        <f t="shared" si="156"/>
        <v>184.99</v>
      </c>
      <c r="AT152" s="7"/>
      <c r="AU152" s="39">
        <f t="shared" si="157"/>
        <v>1.1517599999999999</v>
      </c>
      <c r="AV152" s="7"/>
      <c r="AW152" s="6">
        <v>637.76</v>
      </c>
      <c r="AX152" s="7"/>
      <c r="AY152" s="6">
        <v>1219</v>
      </c>
      <c r="AZ152" s="7"/>
      <c r="BA152" s="6">
        <f t="shared" si="158"/>
        <v>-581.24</v>
      </c>
      <c r="BB152" s="7"/>
      <c r="BC152" s="39">
        <f t="shared" si="159"/>
        <v>0.52317999999999998</v>
      </c>
      <c r="BD152" s="7"/>
      <c r="BE152" s="6">
        <v>1033.19</v>
      </c>
      <c r="BF152" s="7"/>
      <c r="BG152" s="6">
        <v>1219</v>
      </c>
      <c r="BH152" s="7"/>
      <c r="BI152" s="6">
        <f>ROUND((BE152-BG152),5)</f>
        <v>-185.81</v>
      </c>
      <c r="BJ152" s="7"/>
      <c r="BK152" s="39">
        <f>ROUND(IF(BG152=0, IF(BE152=0, 0, 1), BE152/BG152),5)</f>
        <v>0.84757000000000005</v>
      </c>
      <c r="BL152" s="7"/>
      <c r="BM152" s="6">
        <v>2523.9299999999998</v>
      </c>
      <c r="BN152" s="7"/>
      <c r="BO152" s="6">
        <v>1219</v>
      </c>
      <c r="BP152" s="7"/>
      <c r="BQ152" s="6">
        <f>ROUND((BM152-BO152),5)</f>
        <v>1304.93</v>
      </c>
      <c r="BR152" s="7"/>
      <c r="BS152" s="39">
        <f>ROUND(IF(BO152=0, IF(BM152=0, 0, 1), BM152/BO152),5)</f>
        <v>2.0704899999999999</v>
      </c>
      <c r="BT152" s="7"/>
      <c r="BU152" s="6">
        <v>4498.4799999999996</v>
      </c>
      <c r="BV152" s="7"/>
      <c r="BW152" s="6">
        <v>1219</v>
      </c>
      <c r="BX152" s="7"/>
      <c r="BY152" s="6">
        <f>ROUND((BU152-BW152),5)</f>
        <v>3279.48</v>
      </c>
      <c r="BZ152" s="7"/>
      <c r="CA152" s="39">
        <f>ROUND(IF(BW152=0, IF(BU152=0, 0, 1), BU152/BW152),5)</f>
        <v>3.6903000000000001</v>
      </c>
      <c r="CB152" s="7"/>
      <c r="CC152" s="6">
        <v>4603.46</v>
      </c>
      <c r="CD152" s="7"/>
      <c r="CE152" s="6">
        <v>1219</v>
      </c>
      <c r="CF152" s="7"/>
      <c r="CG152" s="6">
        <f>ROUND((CC152-CE152),5)</f>
        <v>3384.46</v>
      </c>
      <c r="CH152" s="7"/>
      <c r="CI152" s="39">
        <f>ROUND(IF(CE152=0, IF(CC152=0, 0, 1), CC152/CE152),5)</f>
        <v>3.7764199999999999</v>
      </c>
      <c r="CJ152" s="7"/>
      <c r="CK152" s="6">
        <f t="shared" si="147"/>
        <v>14925.03</v>
      </c>
      <c r="CL152" s="7"/>
      <c r="CM152" s="6">
        <f t="shared" si="160"/>
        <v>12190</v>
      </c>
      <c r="CN152" s="7"/>
      <c r="CO152" s="6">
        <f t="shared" si="161"/>
        <v>2735.03</v>
      </c>
      <c r="CP152" s="7"/>
      <c r="CQ152" s="39">
        <f t="shared" si="162"/>
        <v>1.22437</v>
      </c>
      <c r="CR152" s="8"/>
    </row>
    <row r="153" spans="1:96" ht="18" x14ac:dyDescent="0.35">
      <c r="A153" s="5"/>
      <c r="B153" s="5"/>
      <c r="C153" s="5"/>
      <c r="D153" s="5"/>
      <c r="E153" s="5" t="s">
        <v>300</v>
      </c>
      <c r="F153" s="5"/>
      <c r="G153" s="5"/>
      <c r="H153" s="5"/>
      <c r="I153" s="6"/>
      <c r="J153" s="7"/>
      <c r="K153" s="6"/>
      <c r="L153" s="7"/>
      <c r="M153" s="6"/>
      <c r="N153" s="7"/>
      <c r="O153" s="39"/>
      <c r="P153" s="7"/>
      <c r="Q153" s="6"/>
      <c r="R153" s="7"/>
      <c r="S153" s="6"/>
      <c r="T153" s="7"/>
      <c r="U153" s="6"/>
      <c r="V153" s="7"/>
      <c r="W153" s="39"/>
      <c r="X153" s="7"/>
      <c r="Y153" s="6"/>
      <c r="Z153" s="7"/>
      <c r="AA153" s="6"/>
      <c r="AB153" s="7"/>
      <c r="AC153" s="6"/>
      <c r="AD153" s="7"/>
      <c r="AE153" s="39"/>
      <c r="AF153" s="7"/>
      <c r="AG153" s="6"/>
      <c r="AH153" s="7"/>
      <c r="AI153" s="6"/>
      <c r="AJ153" s="7"/>
      <c r="AK153" s="6"/>
      <c r="AL153" s="7"/>
      <c r="AM153" s="39"/>
      <c r="AN153" s="7"/>
      <c r="AO153" s="6"/>
      <c r="AP153" s="7"/>
      <c r="AQ153" s="6"/>
      <c r="AR153" s="7"/>
      <c r="AS153" s="6"/>
      <c r="AT153" s="7"/>
      <c r="AU153" s="39"/>
      <c r="AV153" s="7"/>
      <c r="AW153" s="6"/>
      <c r="AX153" s="7"/>
      <c r="AY153" s="6"/>
      <c r="AZ153" s="7"/>
      <c r="BA153" s="6"/>
      <c r="BB153" s="7"/>
      <c r="BC153" s="39"/>
      <c r="BD153" s="7"/>
      <c r="BE153" s="6"/>
      <c r="BF153" s="7"/>
      <c r="BG153" s="6"/>
      <c r="BH153" s="7"/>
      <c r="BI153" s="6"/>
      <c r="BJ153" s="7"/>
      <c r="BK153" s="39"/>
      <c r="BL153" s="7"/>
      <c r="BM153" s="6"/>
      <c r="BN153" s="7"/>
      <c r="BO153" s="6"/>
      <c r="BP153" s="7"/>
      <c r="BQ153" s="6"/>
      <c r="BR153" s="7"/>
      <c r="BS153" s="39"/>
      <c r="BT153" s="7"/>
      <c r="BU153" s="6"/>
      <c r="BV153" s="7"/>
      <c r="BW153" s="6"/>
      <c r="BX153" s="7"/>
      <c r="BY153" s="6"/>
      <c r="BZ153" s="7"/>
      <c r="CA153" s="39"/>
      <c r="CB153" s="7"/>
      <c r="CC153" s="6"/>
      <c r="CD153" s="7"/>
      <c r="CE153" s="6"/>
      <c r="CF153" s="7"/>
      <c r="CG153" s="6"/>
      <c r="CH153" s="7"/>
      <c r="CI153" s="39"/>
      <c r="CJ153" s="7"/>
      <c r="CK153" s="6"/>
      <c r="CL153" s="7"/>
      <c r="CM153" s="6"/>
      <c r="CN153" s="7"/>
      <c r="CO153" s="6"/>
      <c r="CP153" s="7"/>
      <c r="CQ153" s="39"/>
      <c r="CR153" s="8"/>
    </row>
    <row r="154" spans="1:96" ht="18" x14ac:dyDescent="0.35">
      <c r="A154" s="5"/>
      <c r="B154" s="5"/>
      <c r="C154" s="5"/>
      <c r="D154" s="5"/>
      <c r="E154" s="5"/>
      <c r="F154" s="5" t="s">
        <v>301</v>
      </c>
      <c r="G154" s="5"/>
      <c r="H154" s="5"/>
      <c r="I154" s="6">
        <v>0</v>
      </c>
      <c r="J154" s="7"/>
      <c r="K154" s="6"/>
      <c r="L154" s="7"/>
      <c r="M154" s="6"/>
      <c r="N154" s="7"/>
      <c r="O154" s="39"/>
      <c r="P154" s="7"/>
      <c r="Q154" s="6">
        <v>0</v>
      </c>
      <c r="R154" s="7"/>
      <c r="S154" s="6"/>
      <c r="T154" s="7"/>
      <c r="U154" s="6"/>
      <c r="V154" s="7"/>
      <c r="W154" s="39"/>
      <c r="X154" s="7"/>
      <c r="Y154" s="6">
        <v>0</v>
      </c>
      <c r="Z154" s="7"/>
      <c r="AA154" s="6"/>
      <c r="AB154" s="7"/>
      <c r="AC154" s="6"/>
      <c r="AD154" s="7"/>
      <c r="AE154" s="39"/>
      <c r="AF154" s="7"/>
      <c r="AG154" s="6">
        <v>0</v>
      </c>
      <c r="AH154" s="7"/>
      <c r="AI154" s="6"/>
      <c r="AJ154" s="7"/>
      <c r="AK154" s="6"/>
      <c r="AL154" s="7"/>
      <c r="AM154" s="39"/>
      <c r="AN154" s="7"/>
      <c r="AO154" s="6">
        <v>0</v>
      </c>
      <c r="AP154" s="7"/>
      <c r="AQ154" s="6"/>
      <c r="AR154" s="7"/>
      <c r="AS154" s="6"/>
      <c r="AT154" s="7"/>
      <c r="AU154" s="39"/>
      <c r="AV154" s="7"/>
      <c r="AW154" s="6">
        <v>0</v>
      </c>
      <c r="AX154" s="7"/>
      <c r="AY154" s="6"/>
      <c r="AZ154" s="7"/>
      <c r="BA154" s="6"/>
      <c r="BB154" s="7"/>
      <c r="BC154" s="39"/>
      <c r="BD154" s="7"/>
      <c r="BE154" s="6">
        <v>0</v>
      </c>
      <c r="BF154" s="7"/>
      <c r="BG154" s="6"/>
      <c r="BH154" s="7"/>
      <c r="BI154" s="6"/>
      <c r="BJ154" s="7"/>
      <c r="BK154" s="39"/>
      <c r="BL154" s="7"/>
      <c r="BM154" s="6">
        <v>0</v>
      </c>
      <c r="BN154" s="7"/>
      <c r="BO154" s="6"/>
      <c r="BP154" s="7"/>
      <c r="BQ154" s="6"/>
      <c r="BR154" s="7"/>
      <c r="BS154" s="39"/>
      <c r="BT154" s="7"/>
      <c r="BU154" s="6">
        <v>0</v>
      </c>
      <c r="BV154" s="7"/>
      <c r="BW154" s="6"/>
      <c r="BX154" s="7"/>
      <c r="BY154" s="6"/>
      <c r="BZ154" s="7"/>
      <c r="CA154" s="39"/>
      <c r="CB154" s="7"/>
      <c r="CC154" s="6">
        <v>0</v>
      </c>
      <c r="CD154" s="7"/>
      <c r="CE154" s="6"/>
      <c r="CF154" s="7"/>
      <c r="CG154" s="6"/>
      <c r="CH154" s="7"/>
      <c r="CI154" s="39"/>
      <c r="CJ154" s="7"/>
      <c r="CK154" s="6">
        <f t="shared" ref="CK154:CK162" si="163">ROUND(I154+Q154+Y154+AG154+AO154+AW154+BE154+BM154+BU154+CC154,5)</f>
        <v>0</v>
      </c>
      <c r="CL154" s="7"/>
      <c r="CM154" s="6"/>
      <c r="CN154" s="7"/>
      <c r="CO154" s="6"/>
      <c r="CP154" s="7"/>
      <c r="CQ154" s="39"/>
      <c r="CR154" s="8"/>
    </row>
    <row r="155" spans="1:96" ht="18" x14ac:dyDescent="0.35">
      <c r="A155" s="5"/>
      <c r="B155" s="5"/>
      <c r="C155" s="5"/>
      <c r="D155" s="5"/>
      <c r="E155" s="5"/>
      <c r="F155" s="5" t="s">
        <v>302</v>
      </c>
      <c r="G155" s="5"/>
      <c r="H155" s="5"/>
      <c r="I155" s="6">
        <v>0</v>
      </c>
      <c r="J155" s="7"/>
      <c r="K155" s="6">
        <v>427</v>
      </c>
      <c r="L155" s="7"/>
      <c r="M155" s="6">
        <f t="shared" ref="M155:M162" si="164">ROUND((I155-K155),5)</f>
        <v>-427</v>
      </c>
      <c r="N155" s="7"/>
      <c r="O155" s="39">
        <f t="shared" ref="O155:O162" si="165">ROUND(IF(K155=0, IF(I155=0, 0, 1), I155/K155),5)</f>
        <v>0</v>
      </c>
      <c r="P155" s="7"/>
      <c r="Q155" s="6">
        <v>495.99</v>
      </c>
      <c r="R155" s="7"/>
      <c r="S155" s="6">
        <v>427</v>
      </c>
      <c r="T155" s="7"/>
      <c r="U155" s="6">
        <f t="shared" ref="U155:U162" si="166">ROUND((Q155-S155),5)</f>
        <v>68.989999999999995</v>
      </c>
      <c r="V155" s="7"/>
      <c r="W155" s="39">
        <f t="shared" ref="W155:W162" si="167">ROUND(IF(S155=0, IF(Q155=0, 0, 1), Q155/S155),5)</f>
        <v>1.16157</v>
      </c>
      <c r="X155" s="7"/>
      <c r="Y155" s="6">
        <v>13146.07</v>
      </c>
      <c r="Z155" s="7"/>
      <c r="AA155" s="6">
        <v>427</v>
      </c>
      <c r="AB155" s="7"/>
      <c r="AC155" s="6">
        <f t="shared" ref="AC155:AC162" si="168">ROUND((Y155-AA155),5)</f>
        <v>12719.07</v>
      </c>
      <c r="AD155" s="7"/>
      <c r="AE155" s="39">
        <f t="shared" ref="AE155:AE162" si="169">ROUND(IF(AA155=0, IF(Y155=0, 0, 1), Y155/AA155),5)</f>
        <v>30.787050000000001</v>
      </c>
      <c r="AF155" s="7"/>
      <c r="AG155" s="6">
        <v>463.7</v>
      </c>
      <c r="AH155" s="7"/>
      <c r="AI155" s="6">
        <v>427</v>
      </c>
      <c r="AJ155" s="7"/>
      <c r="AK155" s="6">
        <f t="shared" ref="AK155:AK162" si="170">ROUND((AG155-AI155),5)</f>
        <v>36.700000000000003</v>
      </c>
      <c r="AL155" s="7"/>
      <c r="AM155" s="39">
        <f t="shared" ref="AM155:AM162" si="171">ROUND(IF(AI155=0, IF(AG155=0, 0, 1), AG155/AI155),5)</f>
        <v>1.08595</v>
      </c>
      <c r="AN155" s="7"/>
      <c r="AO155" s="6">
        <v>1909.47</v>
      </c>
      <c r="AP155" s="7"/>
      <c r="AQ155" s="6">
        <v>427</v>
      </c>
      <c r="AR155" s="7"/>
      <c r="AS155" s="6">
        <f t="shared" ref="AS155:AS162" si="172">ROUND((AO155-AQ155),5)</f>
        <v>1482.47</v>
      </c>
      <c r="AT155" s="7"/>
      <c r="AU155" s="39">
        <f t="shared" ref="AU155:AU162" si="173">ROUND(IF(AQ155=0, IF(AO155=0, 0, 1), AO155/AQ155),5)</f>
        <v>4.4718299999999997</v>
      </c>
      <c r="AV155" s="7"/>
      <c r="AW155" s="6">
        <v>471.18</v>
      </c>
      <c r="AX155" s="7"/>
      <c r="AY155" s="6">
        <v>427</v>
      </c>
      <c r="AZ155" s="7"/>
      <c r="BA155" s="6">
        <f t="shared" ref="BA155:BA162" si="174">ROUND((AW155-AY155),5)</f>
        <v>44.18</v>
      </c>
      <c r="BB155" s="7"/>
      <c r="BC155" s="39">
        <f t="shared" ref="BC155:BC162" si="175">ROUND(IF(AY155=0, IF(AW155=0, 0, 1), AW155/AY155),5)</f>
        <v>1.10347</v>
      </c>
      <c r="BD155" s="7"/>
      <c r="BE155" s="6">
        <v>5331.14</v>
      </c>
      <c r="BF155" s="7"/>
      <c r="BG155" s="6">
        <v>428</v>
      </c>
      <c r="BH155" s="7"/>
      <c r="BI155" s="6">
        <f t="shared" ref="BI155:BI160" si="176">ROUND((BE155-BG155),5)</f>
        <v>4903.1400000000003</v>
      </c>
      <c r="BJ155" s="7"/>
      <c r="BK155" s="39">
        <f t="shared" ref="BK155:BK160" si="177">ROUND(IF(BG155=0, IF(BE155=0, 0, 1), BE155/BG155),5)</f>
        <v>12.45593</v>
      </c>
      <c r="BL155" s="7"/>
      <c r="BM155" s="6">
        <v>6009.6</v>
      </c>
      <c r="BN155" s="7"/>
      <c r="BO155" s="6">
        <v>428</v>
      </c>
      <c r="BP155" s="7"/>
      <c r="BQ155" s="6">
        <f t="shared" ref="BQ155:BQ160" si="178">ROUND((BM155-BO155),5)</f>
        <v>5581.6</v>
      </c>
      <c r="BR155" s="7"/>
      <c r="BS155" s="39">
        <f t="shared" ref="BS155:BS160" si="179">ROUND(IF(BO155=0, IF(BM155=0, 0, 1), BM155/BO155),5)</f>
        <v>14.041119999999999</v>
      </c>
      <c r="BT155" s="7"/>
      <c r="BU155" s="6">
        <v>7848.02</v>
      </c>
      <c r="BV155" s="7"/>
      <c r="BW155" s="6">
        <v>428</v>
      </c>
      <c r="BX155" s="7"/>
      <c r="BY155" s="6">
        <f t="shared" ref="BY155:BY160" si="180">ROUND((BU155-BW155),5)</f>
        <v>7420.02</v>
      </c>
      <c r="BZ155" s="7"/>
      <c r="CA155" s="39">
        <f t="shared" ref="CA155:CA160" si="181">ROUND(IF(BW155=0, IF(BU155=0, 0, 1), BU155/BW155),5)</f>
        <v>18.336500000000001</v>
      </c>
      <c r="CB155" s="7"/>
      <c r="CC155" s="6">
        <v>0</v>
      </c>
      <c r="CD155" s="7"/>
      <c r="CE155" s="6">
        <v>428</v>
      </c>
      <c r="CF155" s="7"/>
      <c r="CG155" s="6">
        <f t="shared" ref="CG155:CG160" si="182">ROUND((CC155-CE155),5)</f>
        <v>-428</v>
      </c>
      <c r="CH155" s="7"/>
      <c r="CI155" s="39">
        <f t="shared" ref="CI155:CI160" si="183">ROUND(IF(CE155=0, IF(CC155=0, 0, 1), CC155/CE155),5)</f>
        <v>0</v>
      </c>
      <c r="CJ155" s="7"/>
      <c r="CK155" s="6">
        <f t="shared" si="163"/>
        <v>35675.17</v>
      </c>
      <c r="CL155" s="7"/>
      <c r="CM155" s="6">
        <f t="shared" ref="CM155:CM162" si="184">ROUND(K155+S155+AA155+AI155+AQ155+AY155+BG155+BO155+BW155+CE155,5)</f>
        <v>4274</v>
      </c>
      <c r="CN155" s="7"/>
      <c r="CO155" s="6">
        <f t="shared" ref="CO155:CO162" si="185">ROUND((CK155-CM155),5)</f>
        <v>31401.17</v>
      </c>
      <c r="CP155" s="7"/>
      <c r="CQ155" s="39">
        <f t="shared" ref="CQ155:CQ162" si="186">ROUND(IF(CM155=0, IF(CK155=0, 0, 1), CK155/CM155),5)</f>
        <v>8.3470200000000006</v>
      </c>
      <c r="CR155" s="8"/>
    </row>
    <row r="156" spans="1:96" ht="18" x14ac:dyDescent="0.35">
      <c r="A156" s="5"/>
      <c r="B156" s="5"/>
      <c r="C156" s="5"/>
      <c r="D156" s="5"/>
      <c r="E156" s="5"/>
      <c r="F156" s="5" t="s">
        <v>303</v>
      </c>
      <c r="G156" s="5"/>
      <c r="H156" s="5"/>
      <c r="I156" s="6">
        <v>53.8</v>
      </c>
      <c r="J156" s="7"/>
      <c r="K156" s="6">
        <v>83</v>
      </c>
      <c r="L156" s="7"/>
      <c r="M156" s="6">
        <f t="shared" si="164"/>
        <v>-29.2</v>
      </c>
      <c r="N156" s="7"/>
      <c r="O156" s="39">
        <f t="shared" si="165"/>
        <v>0.64819000000000004</v>
      </c>
      <c r="P156" s="7"/>
      <c r="Q156" s="6">
        <v>125.6</v>
      </c>
      <c r="R156" s="7"/>
      <c r="S156" s="6">
        <v>83</v>
      </c>
      <c r="T156" s="7"/>
      <c r="U156" s="6">
        <f t="shared" si="166"/>
        <v>42.6</v>
      </c>
      <c r="V156" s="7"/>
      <c r="W156" s="39">
        <f t="shared" si="167"/>
        <v>1.51325</v>
      </c>
      <c r="X156" s="7"/>
      <c r="Y156" s="6">
        <v>45.6</v>
      </c>
      <c r="Z156" s="7"/>
      <c r="AA156" s="6">
        <v>83</v>
      </c>
      <c r="AB156" s="7"/>
      <c r="AC156" s="6">
        <f t="shared" si="168"/>
        <v>-37.4</v>
      </c>
      <c r="AD156" s="7"/>
      <c r="AE156" s="39">
        <f t="shared" si="169"/>
        <v>0.5494</v>
      </c>
      <c r="AF156" s="7"/>
      <c r="AG156" s="6">
        <v>55.8</v>
      </c>
      <c r="AH156" s="7"/>
      <c r="AI156" s="6">
        <v>83</v>
      </c>
      <c r="AJ156" s="7"/>
      <c r="AK156" s="6">
        <f t="shared" si="170"/>
        <v>-27.2</v>
      </c>
      <c r="AL156" s="7"/>
      <c r="AM156" s="39">
        <f t="shared" si="171"/>
        <v>0.67229000000000005</v>
      </c>
      <c r="AN156" s="7"/>
      <c r="AO156" s="6">
        <v>45.4</v>
      </c>
      <c r="AP156" s="7"/>
      <c r="AQ156" s="6">
        <v>83</v>
      </c>
      <c r="AR156" s="7"/>
      <c r="AS156" s="6">
        <f t="shared" si="172"/>
        <v>-37.6</v>
      </c>
      <c r="AT156" s="7"/>
      <c r="AU156" s="39">
        <f t="shared" si="173"/>
        <v>0.54698999999999998</v>
      </c>
      <c r="AV156" s="7"/>
      <c r="AW156" s="6">
        <v>61.97</v>
      </c>
      <c r="AX156" s="7"/>
      <c r="AY156" s="6">
        <v>83</v>
      </c>
      <c r="AZ156" s="7"/>
      <c r="BA156" s="6">
        <f t="shared" si="174"/>
        <v>-21.03</v>
      </c>
      <c r="BB156" s="7"/>
      <c r="BC156" s="39">
        <f t="shared" si="175"/>
        <v>0.74663000000000002</v>
      </c>
      <c r="BD156" s="7"/>
      <c r="BE156" s="6">
        <v>67.8</v>
      </c>
      <c r="BF156" s="7"/>
      <c r="BG156" s="6">
        <v>83</v>
      </c>
      <c r="BH156" s="7"/>
      <c r="BI156" s="6">
        <f t="shared" si="176"/>
        <v>-15.2</v>
      </c>
      <c r="BJ156" s="7"/>
      <c r="BK156" s="39">
        <f t="shared" si="177"/>
        <v>0.81686999999999999</v>
      </c>
      <c r="BL156" s="7"/>
      <c r="BM156" s="6">
        <v>42.6</v>
      </c>
      <c r="BN156" s="7"/>
      <c r="BO156" s="6">
        <v>83</v>
      </c>
      <c r="BP156" s="7"/>
      <c r="BQ156" s="6">
        <f t="shared" si="178"/>
        <v>-40.4</v>
      </c>
      <c r="BR156" s="7"/>
      <c r="BS156" s="39">
        <f t="shared" si="179"/>
        <v>0.51324999999999998</v>
      </c>
      <c r="BT156" s="7"/>
      <c r="BU156" s="6">
        <v>42.6</v>
      </c>
      <c r="BV156" s="7"/>
      <c r="BW156" s="6">
        <v>84</v>
      </c>
      <c r="BX156" s="7"/>
      <c r="BY156" s="6">
        <f t="shared" si="180"/>
        <v>-41.4</v>
      </c>
      <c r="BZ156" s="7"/>
      <c r="CA156" s="39">
        <f t="shared" si="181"/>
        <v>0.50714000000000004</v>
      </c>
      <c r="CB156" s="7"/>
      <c r="CC156" s="6">
        <v>44.2</v>
      </c>
      <c r="CD156" s="7"/>
      <c r="CE156" s="6">
        <v>84</v>
      </c>
      <c r="CF156" s="7"/>
      <c r="CG156" s="6">
        <f t="shared" si="182"/>
        <v>-39.799999999999997</v>
      </c>
      <c r="CH156" s="7"/>
      <c r="CI156" s="39">
        <f t="shared" si="183"/>
        <v>0.52619000000000005</v>
      </c>
      <c r="CJ156" s="7"/>
      <c r="CK156" s="6">
        <f t="shared" si="163"/>
        <v>585.37</v>
      </c>
      <c r="CL156" s="7"/>
      <c r="CM156" s="6">
        <f t="shared" si="184"/>
        <v>832</v>
      </c>
      <c r="CN156" s="7"/>
      <c r="CO156" s="6">
        <f t="shared" si="185"/>
        <v>-246.63</v>
      </c>
      <c r="CP156" s="7"/>
      <c r="CQ156" s="39">
        <f t="shared" si="186"/>
        <v>0.70357000000000003</v>
      </c>
      <c r="CR156" s="8"/>
    </row>
    <row r="157" spans="1:96" ht="18" x14ac:dyDescent="0.35">
      <c r="A157" s="5"/>
      <c r="B157" s="5"/>
      <c r="C157" s="5"/>
      <c r="D157" s="5"/>
      <c r="E157" s="5"/>
      <c r="F157" s="5" t="s">
        <v>304</v>
      </c>
      <c r="G157" s="5"/>
      <c r="H157" s="5"/>
      <c r="I157" s="6">
        <v>8.4</v>
      </c>
      <c r="J157" s="7"/>
      <c r="K157" s="6">
        <v>208</v>
      </c>
      <c r="L157" s="7"/>
      <c r="M157" s="6">
        <f t="shared" si="164"/>
        <v>-199.6</v>
      </c>
      <c r="N157" s="7"/>
      <c r="O157" s="39">
        <f t="shared" si="165"/>
        <v>4.0379999999999999E-2</v>
      </c>
      <c r="P157" s="7"/>
      <c r="Q157" s="6">
        <v>14.4</v>
      </c>
      <c r="R157" s="7"/>
      <c r="S157" s="6">
        <v>208</v>
      </c>
      <c r="T157" s="7"/>
      <c r="U157" s="6">
        <f t="shared" si="166"/>
        <v>-193.6</v>
      </c>
      <c r="V157" s="7"/>
      <c r="W157" s="39">
        <f t="shared" si="167"/>
        <v>6.923E-2</v>
      </c>
      <c r="X157" s="7"/>
      <c r="Y157" s="6">
        <v>0</v>
      </c>
      <c r="Z157" s="7"/>
      <c r="AA157" s="6">
        <v>208</v>
      </c>
      <c r="AB157" s="7"/>
      <c r="AC157" s="6">
        <f t="shared" si="168"/>
        <v>-208</v>
      </c>
      <c r="AD157" s="7"/>
      <c r="AE157" s="39">
        <f t="shared" si="169"/>
        <v>0</v>
      </c>
      <c r="AF157" s="7"/>
      <c r="AG157" s="6">
        <v>0</v>
      </c>
      <c r="AH157" s="7"/>
      <c r="AI157" s="6">
        <v>208</v>
      </c>
      <c r="AJ157" s="7"/>
      <c r="AK157" s="6">
        <f t="shared" si="170"/>
        <v>-208</v>
      </c>
      <c r="AL157" s="7"/>
      <c r="AM157" s="39">
        <f t="shared" si="171"/>
        <v>0</v>
      </c>
      <c r="AN157" s="7"/>
      <c r="AO157" s="6">
        <v>0</v>
      </c>
      <c r="AP157" s="7"/>
      <c r="AQ157" s="6">
        <v>208</v>
      </c>
      <c r="AR157" s="7"/>
      <c r="AS157" s="6">
        <f t="shared" si="172"/>
        <v>-208</v>
      </c>
      <c r="AT157" s="7"/>
      <c r="AU157" s="39">
        <f t="shared" si="173"/>
        <v>0</v>
      </c>
      <c r="AV157" s="7"/>
      <c r="AW157" s="6">
        <v>0</v>
      </c>
      <c r="AX157" s="7"/>
      <c r="AY157" s="6">
        <v>208</v>
      </c>
      <c r="AZ157" s="7"/>
      <c r="BA157" s="6">
        <f t="shared" si="174"/>
        <v>-208</v>
      </c>
      <c r="BB157" s="7"/>
      <c r="BC157" s="39">
        <f t="shared" si="175"/>
        <v>0</v>
      </c>
      <c r="BD157" s="7"/>
      <c r="BE157" s="6">
        <v>0</v>
      </c>
      <c r="BF157" s="7"/>
      <c r="BG157" s="6">
        <v>208</v>
      </c>
      <c r="BH157" s="7"/>
      <c r="BI157" s="6">
        <f t="shared" si="176"/>
        <v>-208</v>
      </c>
      <c r="BJ157" s="7"/>
      <c r="BK157" s="39">
        <f t="shared" si="177"/>
        <v>0</v>
      </c>
      <c r="BL157" s="7"/>
      <c r="BM157" s="6">
        <v>0</v>
      </c>
      <c r="BN157" s="7"/>
      <c r="BO157" s="6">
        <v>208</v>
      </c>
      <c r="BP157" s="7"/>
      <c r="BQ157" s="6">
        <f t="shared" si="178"/>
        <v>-208</v>
      </c>
      <c r="BR157" s="7"/>
      <c r="BS157" s="39">
        <f t="shared" si="179"/>
        <v>0</v>
      </c>
      <c r="BT157" s="7"/>
      <c r="BU157" s="6">
        <v>0</v>
      </c>
      <c r="BV157" s="7"/>
      <c r="BW157" s="6">
        <v>209</v>
      </c>
      <c r="BX157" s="7"/>
      <c r="BY157" s="6">
        <f t="shared" si="180"/>
        <v>-209</v>
      </c>
      <c r="BZ157" s="7"/>
      <c r="CA157" s="39">
        <f t="shared" si="181"/>
        <v>0</v>
      </c>
      <c r="CB157" s="7"/>
      <c r="CC157" s="6">
        <v>0</v>
      </c>
      <c r="CD157" s="7"/>
      <c r="CE157" s="6">
        <v>209</v>
      </c>
      <c r="CF157" s="7"/>
      <c r="CG157" s="6">
        <f t="shared" si="182"/>
        <v>-209</v>
      </c>
      <c r="CH157" s="7"/>
      <c r="CI157" s="39">
        <f t="shared" si="183"/>
        <v>0</v>
      </c>
      <c r="CJ157" s="7"/>
      <c r="CK157" s="6">
        <f t="shared" si="163"/>
        <v>22.8</v>
      </c>
      <c r="CL157" s="7"/>
      <c r="CM157" s="6">
        <f t="shared" si="184"/>
        <v>2082</v>
      </c>
      <c r="CN157" s="7"/>
      <c r="CO157" s="6">
        <f t="shared" si="185"/>
        <v>-2059.1999999999998</v>
      </c>
      <c r="CP157" s="7"/>
      <c r="CQ157" s="39">
        <f t="shared" si="186"/>
        <v>1.095E-2</v>
      </c>
      <c r="CR157" s="8"/>
    </row>
    <row r="158" spans="1:96" ht="18" x14ac:dyDescent="0.35">
      <c r="A158" s="5"/>
      <c r="B158" s="5"/>
      <c r="C158" s="5"/>
      <c r="D158" s="5"/>
      <c r="E158" s="5"/>
      <c r="F158" s="5" t="s">
        <v>305</v>
      </c>
      <c r="G158" s="5"/>
      <c r="H158" s="5"/>
      <c r="I158" s="6">
        <v>-0.04</v>
      </c>
      <c r="J158" s="7"/>
      <c r="K158" s="6">
        <v>42</v>
      </c>
      <c r="L158" s="7"/>
      <c r="M158" s="6">
        <f t="shared" si="164"/>
        <v>-42.04</v>
      </c>
      <c r="N158" s="7"/>
      <c r="O158" s="39">
        <f t="shared" si="165"/>
        <v>-9.5E-4</v>
      </c>
      <c r="P158" s="7"/>
      <c r="Q158" s="6">
        <v>-5.01</v>
      </c>
      <c r="R158" s="7"/>
      <c r="S158" s="6">
        <v>42</v>
      </c>
      <c r="T158" s="7"/>
      <c r="U158" s="6">
        <f t="shared" si="166"/>
        <v>-47.01</v>
      </c>
      <c r="V158" s="7"/>
      <c r="W158" s="39">
        <f t="shared" si="167"/>
        <v>-0.11928999999999999</v>
      </c>
      <c r="X158" s="7"/>
      <c r="Y158" s="6">
        <v>0</v>
      </c>
      <c r="Z158" s="7"/>
      <c r="AA158" s="6">
        <v>42</v>
      </c>
      <c r="AB158" s="7"/>
      <c r="AC158" s="6">
        <f t="shared" si="168"/>
        <v>-42</v>
      </c>
      <c r="AD158" s="7"/>
      <c r="AE158" s="39">
        <f t="shared" si="169"/>
        <v>0</v>
      </c>
      <c r="AF158" s="7"/>
      <c r="AG158" s="6">
        <v>0</v>
      </c>
      <c r="AH158" s="7"/>
      <c r="AI158" s="6">
        <v>42</v>
      </c>
      <c r="AJ158" s="7"/>
      <c r="AK158" s="6">
        <f t="shared" si="170"/>
        <v>-42</v>
      </c>
      <c r="AL158" s="7"/>
      <c r="AM158" s="39">
        <f t="shared" si="171"/>
        <v>0</v>
      </c>
      <c r="AN158" s="7"/>
      <c r="AO158" s="6">
        <v>0</v>
      </c>
      <c r="AP158" s="7"/>
      <c r="AQ158" s="6">
        <v>42</v>
      </c>
      <c r="AR158" s="7"/>
      <c r="AS158" s="6">
        <f t="shared" si="172"/>
        <v>-42</v>
      </c>
      <c r="AT158" s="7"/>
      <c r="AU158" s="39">
        <f t="shared" si="173"/>
        <v>0</v>
      </c>
      <c r="AV158" s="7"/>
      <c r="AW158" s="6">
        <v>0</v>
      </c>
      <c r="AX158" s="7"/>
      <c r="AY158" s="6">
        <v>42</v>
      </c>
      <c r="AZ158" s="7"/>
      <c r="BA158" s="6">
        <f t="shared" si="174"/>
        <v>-42</v>
      </c>
      <c r="BB158" s="7"/>
      <c r="BC158" s="39">
        <f t="shared" si="175"/>
        <v>0</v>
      </c>
      <c r="BD158" s="7"/>
      <c r="BE158" s="6">
        <v>88</v>
      </c>
      <c r="BF158" s="7"/>
      <c r="BG158" s="6">
        <v>42</v>
      </c>
      <c r="BH158" s="7"/>
      <c r="BI158" s="6">
        <f t="shared" si="176"/>
        <v>46</v>
      </c>
      <c r="BJ158" s="7"/>
      <c r="BK158" s="39">
        <f t="shared" si="177"/>
        <v>2.09524</v>
      </c>
      <c r="BL158" s="7"/>
      <c r="BM158" s="6">
        <v>3</v>
      </c>
      <c r="BN158" s="7"/>
      <c r="BO158" s="6">
        <v>42</v>
      </c>
      <c r="BP158" s="7"/>
      <c r="BQ158" s="6">
        <f t="shared" si="178"/>
        <v>-39</v>
      </c>
      <c r="BR158" s="7"/>
      <c r="BS158" s="39">
        <f t="shared" si="179"/>
        <v>7.1429999999999993E-2</v>
      </c>
      <c r="BT158" s="7"/>
      <c r="BU158" s="6">
        <v>0</v>
      </c>
      <c r="BV158" s="7"/>
      <c r="BW158" s="6">
        <v>41</v>
      </c>
      <c r="BX158" s="7"/>
      <c r="BY158" s="6">
        <f t="shared" si="180"/>
        <v>-41</v>
      </c>
      <c r="BZ158" s="7"/>
      <c r="CA158" s="39">
        <f t="shared" si="181"/>
        <v>0</v>
      </c>
      <c r="CB158" s="7"/>
      <c r="CC158" s="6">
        <v>125</v>
      </c>
      <c r="CD158" s="7"/>
      <c r="CE158" s="6">
        <v>41</v>
      </c>
      <c r="CF158" s="7"/>
      <c r="CG158" s="6">
        <f t="shared" si="182"/>
        <v>84</v>
      </c>
      <c r="CH158" s="7"/>
      <c r="CI158" s="39">
        <f t="shared" si="183"/>
        <v>3.0487799999999998</v>
      </c>
      <c r="CJ158" s="7"/>
      <c r="CK158" s="6">
        <f t="shared" si="163"/>
        <v>210.95</v>
      </c>
      <c r="CL158" s="7"/>
      <c r="CM158" s="6">
        <f t="shared" si="184"/>
        <v>418</v>
      </c>
      <c r="CN158" s="7"/>
      <c r="CO158" s="6">
        <f t="shared" si="185"/>
        <v>-207.05</v>
      </c>
      <c r="CP158" s="7"/>
      <c r="CQ158" s="39">
        <f t="shared" si="186"/>
        <v>0.50466999999999995</v>
      </c>
      <c r="CR158" s="8"/>
    </row>
    <row r="159" spans="1:96" ht="18" x14ac:dyDescent="0.35">
      <c r="A159" s="5"/>
      <c r="B159" s="5"/>
      <c r="C159" s="5"/>
      <c r="D159" s="5"/>
      <c r="E159" s="5"/>
      <c r="F159" s="5" t="s">
        <v>306</v>
      </c>
      <c r="G159" s="5"/>
      <c r="H159" s="5"/>
      <c r="I159" s="6">
        <v>0</v>
      </c>
      <c r="J159" s="7"/>
      <c r="K159" s="6">
        <v>100</v>
      </c>
      <c r="L159" s="7"/>
      <c r="M159" s="6">
        <f t="shared" si="164"/>
        <v>-100</v>
      </c>
      <c r="N159" s="7"/>
      <c r="O159" s="39">
        <f t="shared" si="165"/>
        <v>0</v>
      </c>
      <c r="P159" s="7"/>
      <c r="Q159" s="6">
        <v>35</v>
      </c>
      <c r="R159" s="7"/>
      <c r="S159" s="6">
        <v>100</v>
      </c>
      <c r="T159" s="7"/>
      <c r="U159" s="6">
        <f t="shared" si="166"/>
        <v>-65</v>
      </c>
      <c r="V159" s="7"/>
      <c r="W159" s="39">
        <f t="shared" si="167"/>
        <v>0.35</v>
      </c>
      <c r="X159" s="7"/>
      <c r="Y159" s="6">
        <v>82.7</v>
      </c>
      <c r="Z159" s="7"/>
      <c r="AA159" s="6">
        <v>100</v>
      </c>
      <c r="AB159" s="7"/>
      <c r="AC159" s="6">
        <f t="shared" si="168"/>
        <v>-17.3</v>
      </c>
      <c r="AD159" s="7"/>
      <c r="AE159" s="39">
        <f t="shared" si="169"/>
        <v>0.82699999999999996</v>
      </c>
      <c r="AF159" s="7"/>
      <c r="AG159" s="6">
        <v>84.02</v>
      </c>
      <c r="AH159" s="7"/>
      <c r="AI159" s="6">
        <v>100</v>
      </c>
      <c r="AJ159" s="7"/>
      <c r="AK159" s="6">
        <f t="shared" si="170"/>
        <v>-15.98</v>
      </c>
      <c r="AL159" s="7"/>
      <c r="AM159" s="39">
        <f t="shared" si="171"/>
        <v>0.84019999999999995</v>
      </c>
      <c r="AN159" s="7"/>
      <c r="AO159" s="6">
        <v>19.07</v>
      </c>
      <c r="AP159" s="7"/>
      <c r="AQ159" s="6">
        <v>100</v>
      </c>
      <c r="AR159" s="7"/>
      <c r="AS159" s="6">
        <f t="shared" si="172"/>
        <v>-80.930000000000007</v>
      </c>
      <c r="AT159" s="7"/>
      <c r="AU159" s="39">
        <f t="shared" si="173"/>
        <v>0.19070000000000001</v>
      </c>
      <c r="AV159" s="7"/>
      <c r="AW159" s="6">
        <v>95.7</v>
      </c>
      <c r="AX159" s="7"/>
      <c r="AY159" s="6">
        <v>100</v>
      </c>
      <c r="AZ159" s="7"/>
      <c r="BA159" s="6">
        <f t="shared" si="174"/>
        <v>-4.3</v>
      </c>
      <c r="BB159" s="7"/>
      <c r="BC159" s="39">
        <f t="shared" si="175"/>
        <v>0.95699999999999996</v>
      </c>
      <c r="BD159" s="7"/>
      <c r="BE159" s="6">
        <v>0</v>
      </c>
      <c r="BF159" s="7"/>
      <c r="BG159" s="6">
        <v>100</v>
      </c>
      <c r="BH159" s="7"/>
      <c r="BI159" s="6">
        <f t="shared" si="176"/>
        <v>-100</v>
      </c>
      <c r="BJ159" s="7"/>
      <c r="BK159" s="39">
        <f t="shared" si="177"/>
        <v>0</v>
      </c>
      <c r="BL159" s="7"/>
      <c r="BM159" s="6">
        <v>34.46</v>
      </c>
      <c r="BN159" s="7"/>
      <c r="BO159" s="6">
        <v>100</v>
      </c>
      <c r="BP159" s="7"/>
      <c r="BQ159" s="6">
        <f t="shared" si="178"/>
        <v>-65.540000000000006</v>
      </c>
      <c r="BR159" s="7"/>
      <c r="BS159" s="39">
        <f t="shared" si="179"/>
        <v>0.34460000000000002</v>
      </c>
      <c r="BT159" s="7"/>
      <c r="BU159" s="6">
        <v>42.31</v>
      </c>
      <c r="BV159" s="7"/>
      <c r="BW159" s="6">
        <v>100</v>
      </c>
      <c r="BX159" s="7"/>
      <c r="BY159" s="6">
        <f t="shared" si="180"/>
        <v>-57.69</v>
      </c>
      <c r="BZ159" s="7"/>
      <c r="CA159" s="39">
        <f t="shared" si="181"/>
        <v>0.42309999999999998</v>
      </c>
      <c r="CB159" s="7"/>
      <c r="CC159" s="6">
        <v>-43.51</v>
      </c>
      <c r="CD159" s="7"/>
      <c r="CE159" s="6">
        <v>100</v>
      </c>
      <c r="CF159" s="7"/>
      <c r="CG159" s="6">
        <f t="shared" si="182"/>
        <v>-143.51</v>
      </c>
      <c r="CH159" s="7"/>
      <c r="CI159" s="39">
        <f t="shared" si="183"/>
        <v>-0.43509999999999999</v>
      </c>
      <c r="CJ159" s="7"/>
      <c r="CK159" s="6">
        <f t="shared" si="163"/>
        <v>349.75</v>
      </c>
      <c r="CL159" s="7"/>
      <c r="CM159" s="6">
        <f t="shared" si="184"/>
        <v>1000</v>
      </c>
      <c r="CN159" s="7"/>
      <c r="CO159" s="6">
        <f t="shared" si="185"/>
        <v>-650.25</v>
      </c>
      <c r="CP159" s="7"/>
      <c r="CQ159" s="39">
        <f t="shared" si="186"/>
        <v>0.34975000000000001</v>
      </c>
      <c r="CR159" s="8"/>
    </row>
    <row r="160" spans="1:96" ht="18" x14ac:dyDescent="0.35">
      <c r="A160" s="5"/>
      <c r="B160" s="5"/>
      <c r="C160" s="5"/>
      <c r="D160" s="5"/>
      <c r="E160" s="5"/>
      <c r="F160" s="5" t="s">
        <v>307</v>
      </c>
      <c r="G160" s="5"/>
      <c r="H160" s="5"/>
      <c r="I160" s="6">
        <v>0</v>
      </c>
      <c r="J160" s="7"/>
      <c r="K160" s="6">
        <v>477</v>
      </c>
      <c r="L160" s="7"/>
      <c r="M160" s="6">
        <f t="shared" si="164"/>
        <v>-477</v>
      </c>
      <c r="N160" s="7"/>
      <c r="O160" s="39">
        <f t="shared" si="165"/>
        <v>0</v>
      </c>
      <c r="P160" s="7"/>
      <c r="Q160" s="6">
        <v>0</v>
      </c>
      <c r="R160" s="7"/>
      <c r="S160" s="6">
        <v>477</v>
      </c>
      <c r="T160" s="7"/>
      <c r="U160" s="6">
        <f t="shared" si="166"/>
        <v>-477</v>
      </c>
      <c r="V160" s="7"/>
      <c r="W160" s="39">
        <f t="shared" si="167"/>
        <v>0</v>
      </c>
      <c r="X160" s="7"/>
      <c r="Y160" s="6">
        <v>0</v>
      </c>
      <c r="Z160" s="7"/>
      <c r="AA160" s="6">
        <v>477</v>
      </c>
      <c r="AB160" s="7"/>
      <c r="AC160" s="6">
        <f t="shared" si="168"/>
        <v>-477</v>
      </c>
      <c r="AD160" s="7"/>
      <c r="AE160" s="39">
        <f t="shared" si="169"/>
        <v>0</v>
      </c>
      <c r="AF160" s="7"/>
      <c r="AG160" s="6">
        <v>0</v>
      </c>
      <c r="AH160" s="7"/>
      <c r="AI160" s="6">
        <v>477</v>
      </c>
      <c r="AJ160" s="7"/>
      <c r="AK160" s="6">
        <f t="shared" si="170"/>
        <v>-477</v>
      </c>
      <c r="AL160" s="7"/>
      <c r="AM160" s="39">
        <f t="shared" si="171"/>
        <v>0</v>
      </c>
      <c r="AN160" s="7"/>
      <c r="AO160" s="6">
        <v>0</v>
      </c>
      <c r="AP160" s="7"/>
      <c r="AQ160" s="6">
        <v>477</v>
      </c>
      <c r="AR160" s="7"/>
      <c r="AS160" s="6">
        <f t="shared" si="172"/>
        <v>-477</v>
      </c>
      <c r="AT160" s="7"/>
      <c r="AU160" s="39">
        <f t="shared" si="173"/>
        <v>0</v>
      </c>
      <c r="AV160" s="7"/>
      <c r="AW160" s="6">
        <v>0</v>
      </c>
      <c r="AX160" s="7"/>
      <c r="AY160" s="6">
        <v>477</v>
      </c>
      <c r="AZ160" s="7"/>
      <c r="BA160" s="6">
        <f t="shared" si="174"/>
        <v>-477</v>
      </c>
      <c r="BB160" s="7"/>
      <c r="BC160" s="39">
        <f t="shared" si="175"/>
        <v>0</v>
      </c>
      <c r="BD160" s="7"/>
      <c r="BE160" s="6">
        <v>0</v>
      </c>
      <c r="BF160" s="7"/>
      <c r="BG160" s="6">
        <v>477</v>
      </c>
      <c r="BH160" s="7"/>
      <c r="BI160" s="6">
        <f t="shared" si="176"/>
        <v>-477</v>
      </c>
      <c r="BJ160" s="7"/>
      <c r="BK160" s="39">
        <f t="shared" si="177"/>
        <v>0</v>
      </c>
      <c r="BL160" s="7"/>
      <c r="BM160" s="6">
        <v>0</v>
      </c>
      <c r="BN160" s="7"/>
      <c r="BO160" s="6">
        <v>476</v>
      </c>
      <c r="BP160" s="7"/>
      <c r="BQ160" s="6">
        <f t="shared" si="178"/>
        <v>-476</v>
      </c>
      <c r="BR160" s="7"/>
      <c r="BS160" s="39">
        <f t="shared" si="179"/>
        <v>0</v>
      </c>
      <c r="BT160" s="7"/>
      <c r="BU160" s="6">
        <v>0</v>
      </c>
      <c r="BV160" s="7"/>
      <c r="BW160" s="6">
        <v>476</v>
      </c>
      <c r="BX160" s="7"/>
      <c r="BY160" s="6">
        <f t="shared" si="180"/>
        <v>-476</v>
      </c>
      <c r="BZ160" s="7"/>
      <c r="CA160" s="39">
        <f t="shared" si="181"/>
        <v>0</v>
      </c>
      <c r="CB160" s="7"/>
      <c r="CC160" s="6">
        <v>3</v>
      </c>
      <c r="CD160" s="7"/>
      <c r="CE160" s="6">
        <v>476</v>
      </c>
      <c r="CF160" s="7"/>
      <c r="CG160" s="6">
        <f t="shared" si="182"/>
        <v>-473</v>
      </c>
      <c r="CH160" s="7"/>
      <c r="CI160" s="39">
        <f t="shared" si="183"/>
        <v>6.3E-3</v>
      </c>
      <c r="CJ160" s="7"/>
      <c r="CK160" s="6">
        <f t="shared" si="163"/>
        <v>3</v>
      </c>
      <c r="CL160" s="7"/>
      <c r="CM160" s="6">
        <f t="shared" si="184"/>
        <v>4767</v>
      </c>
      <c r="CN160" s="7"/>
      <c r="CO160" s="6">
        <f t="shared" si="185"/>
        <v>-4764</v>
      </c>
      <c r="CP160" s="7"/>
      <c r="CQ160" s="39">
        <f t="shared" si="186"/>
        <v>6.3000000000000003E-4</v>
      </c>
      <c r="CR160" s="8"/>
    </row>
    <row r="161" spans="1:96" ht="18.600000000000001" thickBot="1" x14ac:dyDescent="0.4">
      <c r="A161" s="5"/>
      <c r="B161" s="5"/>
      <c r="C161" s="5"/>
      <c r="D161" s="5"/>
      <c r="E161" s="5"/>
      <c r="F161" s="5" t="s">
        <v>308</v>
      </c>
      <c r="G161" s="5"/>
      <c r="H161" s="5"/>
      <c r="I161" s="9">
        <v>298.56</v>
      </c>
      <c r="J161" s="7"/>
      <c r="K161" s="9">
        <v>0</v>
      </c>
      <c r="L161" s="7"/>
      <c r="M161" s="9">
        <f t="shared" si="164"/>
        <v>298.56</v>
      </c>
      <c r="N161" s="7"/>
      <c r="O161" s="40">
        <f t="shared" si="165"/>
        <v>1</v>
      </c>
      <c r="P161" s="7"/>
      <c r="Q161" s="9">
        <v>193.79</v>
      </c>
      <c r="R161" s="7"/>
      <c r="S161" s="9">
        <v>0</v>
      </c>
      <c r="T161" s="7"/>
      <c r="U161" s="9">
        <f t="shared" si="166"/>
        <v>193.79</v>
      </c>
      <c r="V161" s="7"/>
      <c r="W161" s="40">
        <f t="shared" si="167"/>
        <v>1</v>
      </c>
      <c r="X161" s="7"/>
      <c r="Y161" s="9">
        <v>257.48</v>
      </c>
      <c r="Z161" s="7"/>
      <c r="AA161" s="9">
        <v>0</v>
      </c>
      <c r="AB161" s="7"/>
      <c r="AC161" s="9">
        <f t="shared" si="168"/>
        <v>257.48</v>
      </c>
      <c r="AD161" s="7"/>
      <c r="AE161" s="40">
        <f t="shared" si="169"/>
        <v>1</v>
      </c>
      <c r="AF161" s="7"/>
      <c r="AG161" s="9">
        <v>88.43</v>
      </c>
      <c r="AH161" s="7"/>
      <c r="AI161" s="9">
        <v>0</v>
      </c>
      <c r="AJ161" s="7"/>
      <c r="AK161" s="9">
        <f t="shared" si="170"/>
        <v>88.43</v>
      </c>
      <c r="AL161" s="7"/>
      <c r="AM161" s="40">
        <f t="shared" si="171"/>
        <v>1</v>
      </c>
      <c r="AN161" s="7"/>
      <c r="AO161" s="9">
        <v>1428.24</v>
      </c>
      <c r="AP161" s="7"/>
      <c r="AQ161" s="9">
        <v>0</v>
      </c>
      <c r="AR161" s="7"/>
      <c r="AS161" s="9">
        <f t="shared" si="172"/>
        <v>1428.24</v>
      </c>
      <c r="AT161" s="7"/>
      <c r="AU161" s="40">
        <f t="shared" si="173"/>
        <v>1</v>
      </c>
      <c r="AV161" s="7"/>
      <c r="AW161" s="9">
        <v>290.86</v>
      </c>
      <c r="AX161" s="7"/>
      <c r="AY161" s="9">
        <v>0</v>
      </c>
      <c r="AZ161" s="7"/>
      <c r="BA161" s="9">
        <f t="shared" si="174"/>
        <v>290.86</v>
      </c>
      <c r="BB161" s="7"/>
      <c r="BC161" s="40">
        <f t="shared" si="175"/>
        <v>1</v>
      </c>
      <c r="BD161" s="7"/>
      <c r="BE161" s="9">
        <v>0</v>
      </c>
      <c r="BF161" s="7"/>
      <c r="BG161" s="9"/>
      <c r="BH161" s="7"/>
      <c r="BI161" s="9"/>
      <c r="BJ161" s="7"/>
      <c r="BK161" s="40"/>
      <c r="BL161" s="7"/>
      <c r="BM161" s="9">
        <v>3.95</v>
      </c>
      <c r="BN161" s="7"/>
      <c r="BO161" s="9"/>
      <c r="BP161" s="7"/>
      <c r="BQ161" s="9"/>
      <c r="BR161" s="7"/>
      <c r="BS161" s="40"/>
      <c r="BT161" s="7"/>
      <c r="BU161" s="9">
        <v>101.11</v>
      </c>
      <c r="BV161" s="7"/>
      <c r="BW161" s="9"/>
      <c r="BX161" s="7"/>
      <c r="BY161" s="9"/>
      <c r="BZ161" s="7"/>
      <c r="CA161" s="40"/>
      <c r="CB161" s="7"/>
      <c r="CC161" s="9">
        <v>76.75</v>
      </c>
      <c r="CD161" s="7"/>
      <c r="CE161" s="9"/>
      <c r="CF161" s="7"/>
      <c r="CG161" s="9"/>
      <c r="CH161" s="7"/>
      <c r="CI161" s="40"/>
      <c r="CJ161" s="7"/>
      <c r="CK161" s="9">
        <f t="shared" si="163"/>
        <v>2739.17</v>
      </c>
      <c r="CL161" s="7"/>
      <c r="CM161" s="9">
        <f t="shared" si="184"/>
        <v>0</v>
      </c>
      <c r="CN161" s="7"/>
      <c r="CO161" s="9">
        <f t="shared" si="185"/>
        <v>2739.17</v>
      </c>
      <c r="CP161" s="7"/>
      <c r="CQ161" s="40">
        <f t="shared" si="186"/>
        <v>1</v>
      </c>
      <c r="CR161" s="8"/>
    </row>
    <row r="162" spans="1:96" ht="18" x14ac:dyDescent="0.35">
      <c r="A162" s="5"/>
      <c r="B162" s="5"/>
      <c r="C162" s="5"/>
      <c r="D162" s="5"/>
      <c r="E162" s="5" t="s">
        <v>309</v>
      </c>
      <c r="F162" s="5"/>
      <c r="G162" s="5"/>
      <c r="H162" s="5"/>
      <c r="I162" s="6">
        <f>ROUND(SUM(I153:I161),5)</f>
        <v>360.72</v>
      </c>
      <c r="J162" s="7"/>
      <c r="K162" s="6">
        <f>ROUND(SUM(K153:K161),5)</f>
        <v>1337</v>
      </c>
      <c r="L162" s="7"/>
      <c r="M162" s="6">
        <f t="shared" si="164"/>
        <v>-976.28</v>
      </c>
      <c r="N162" s="7"/>
      <c r="O162" s="39">
        <f t="shared" si="165"/>
        <v>0.26979999999999998</v>
      </c>
      <c r="P162" s="7"/>
      <c r="Q162" s="6">
        <f>ROUND(SUM(Q153:Q161),5)</f>
        <v>859.77</v>
      </c>
      <c r="R162" s="7"/>
      <c r="S162" s="6">
        <f>ROUND(SUM(S153:S161),5)</f>
        <v>1337</v>
      </c>
      <c r="T162" s="7"/>
      <c r="U162" s="6">
        <f t="shared" si="166"/>
        <v>-477.23</v>
      </c>
      <c r="V162" s="7"/>
      <c r="W162" s="39">
        <f t="shared" si="167"/>
        <v>0.64305999999999996</v>
      </c>
      <c r="X162" s="7"/>
      <c r="Y162" s="6">
        <f>ROUND(SUM(Y153:Y161),5)</f>
        <v>13531.85</v>
      </c>
      <c r="Z162" s="7"/>
      <c r="AA162" s="6">
        <f>ROUND(SUM(AA153:AA161),5)</f>
        <v>1337</v>
      </c>
      <c r="AB162" s="7"/>
      <c r="AC162" s="6">
        <f t="shared" si="168"/>
        <v>12194.85</v>
      </c>
      <c r="AD162" s="7"/>
      <c r="AE162" s="39">
        <f t="shared" si="169"/>
        <v>10.12105</v>
      </c>
      <c r="AF162" s="7"/>
      <c r="AG162" s="6">
        <f>ROUND(SUM(AG153:AG161),5)</f>
        <v>691.95</v>
      </c>
      <c r="AH162" s="7"/>
      <c r="AI162" s="6">
        <f>ROUND(SUM(AI153:AI161),5)</f>
        <v>1337</v>
      </c>
      <c r="AJ162" s="7"/>
      <c r="AK162" s="6">
        <f t="shared" si="170"/>
        <v>-645.04999999999995</v>
      </c>
      <c r="AL162" s="7"/>
      <c r="AM162" s="39">
        <f t="shared" si="171"/>
        <v>0.51754</v>
      </c>
      <c r="AN162" s="7"/>
      <c r="AO162" s="6">
        <f>ROUND(SUM(AO153:AO161),5)</f>
        <v>3402.18</v>
      </c>
      <c r="AP162" s="7"/>
      <c r="AQ162" s="6">
        <f>ROUND(SUM(AQ153:AQ161),5)</f>
        <v>1337</v>
      </c>
      <c r="AR162" s="7"/>
      <c r="AS162" s="6">
        <f t="shared" si="172"/>
        <v>2065.1799999999998</v>
      </c>
      <c r="AT162" s="7"/>
      <c r="AU162" s="39">
        <f t="shared" si="173"/>
        <v>2.5446399999999998</v>
      </c>
      <c r="AV162" s="7"/>
      <c r="AW162" s="6">
        <f>ROUND(SUM(AW153:AW161),5)</f>
        <v>919.71</v>
      </c>
      <c r="AX162" s="7"/>
      <c r="AY162" s="6">
        <f>ROUND(SUM(AY153:AY161),5)</f>
        <v>1337</v>
      </c>
      <c r="AZ162" s="7"/>
      <c r="BA162" s="6">
        <f t="shared" si="174"/>
        <v>-417.29</v>
      </c>
      <c r="BB162" s="7"/>
      <c r="BC162" s="39">
        <f t="shared" si="175"/>
        <v>0.68789</v>
      </c>
      <c r="BD162" s="7"/>
      <c r="BE162" s="6">
        <f>ROUND(SUM(BE153:BE161),5)</f>
        <v>5486.94</v>
      </c>
      <c r="BF162" s="7"/>
      <c r="BG162" s="6">
        <f>ROUND(SUM(BG153:BG161),5)</f>
        <v>1338</v>
      </c>
      <c r="BH162" s="7"/>
      <c r="BI162" s="6">
        <f>ROUND((BE162-BG162),5)</f>
        <v>4148.9399999999996</v>
      </c>
      <c r="BJ162" s="7"/>
      <c r="BK162" s="39">
        <f>ROUND(IF(BG162=0, IF(BE162=0, 0, 1), BE162/BG162),5)</f>
        <v>4.1008500000000003</v>
      </c>
      <c r="BL162" s="7"/>
      <c r="BM162" s="6">
        <f>ROUND(SUM(BM153:BM161),5)</f>
        <v>6093.61</v>
      </c>
      <c r="BN162" s="7"/>
      <c r="BO162" s="6">
        <f>ROUND(SUM(BO153:BO161),5)</f>
        <v>1337</v>
      </c>
      <c r="BP162" s="7"/>
      <c r="BQ162" s="6">
        <f>ROUND((BM162-BO162),5)</f>
        <v>4756.6099999999997</v>
      </c>
      <c r="BR162" s="7"/>
      <c r="BS162" s="39">
        <f>ROUND(IF(BO162=0, IF(BM162=0, 0, 1), BM162/BO162),5)</f>
        <v>4.5576699999999999</v>
      </c>
      <c r="BT162" s="7"/>
      <c r="BU162" s="6">
        <f>ROUND(SUM(BU153:BU161),5)</f>
        <v>8034.04</v>
      </c>
      <c r="BV162" s="7"/>
      <c r="BW162" s="6">
        <f>ROUND(SUM(BW153:BW161),5)</f>
        <v>1338</v>
      </c>
      <c r="BX162" s="7"/>
      <c r="BY162" s="6">
        <f>ROUND((BU162-BW162),5)</f>
        <v>6696.04</v>
      </c>
      <c r="BZ162" s="7"/>
      <c r="CA162" s="39">
        <f>ROUND(IF(BW162=0, IF(BU162=0, 0, 1), BU162/BW162),5)</f>
        <v>6.0045099999999998</v>
      </c>
      <c r="CB162" s="7"/>
      <c r="CC162" s="6">
        <f>ROUND(SUM(CC153:CC161),5)</f>
        <v>205.44</v>
      </c>
      <c r="CD162" s="7"/>
      <c r="CE162" s="6">
        <f>ROUND(SUM(CE153:CE161),5)</f>
        <v>1338</v>
      </c>
      <c r="CF162" s="7"/>
      <c r="CG162" s="6">
        <f>ROUND((CC162-CE162),5)</f>
        <v>-1132.56</v>
      </c>
      <c r="CH162" s="7"/>
      <c r="CI162" s="39">
        <f>ROUND(IF(CE162=0, IF(CC162=0, 0, 1), CC162/CE162),5)</f>
        <v>0.15354000000000001</v>
      </c>
      <c r="CJ162" s="7"/>
      <c r="CK162" s="6">
        <f t="shared" si="163"/>
        <v>39586.21</v>
      </c>
      <c r="CL162" s="7"/>
      <c r="CM162" s="6">
        <f t="shared" si="184"/>
        <v>13373</v>
      </c>
      <c r="CN162" s="7"/>
      <c r="CO162" s="6">
        <f t="shared" si="185"/>
        <v>26213.21</v>
      </c>
      <c r="CP162" s="7"/>
      <c r="CQ162" s="39">
        <f t="shared" si="186"/>
        <v>2.9601600000000001</v>
      </c>
      <c r="CR162" s="8"/>
    </row>
    <row r="163" spans="1:96" ht="18" x14ac:dyDescent="0.35">
      <c r="A163" s="5"/>
      <c r="B163" s="5"/>
      <c r="C163" s="5"/>
      <c r="D163" s="5"/>
      <c r="E163" s="5" t="s">
        <v>310</v>
      </c>
      <c r="F163" s="5"/>
      <c r="G163" s="5"/>
      <c r="H163" s="5"/>
      <c r="I163" s="6"/>
      <c r="J163" s="7"/>
      <c r="K163" s="6"/>
      <c r="L163" s="7"/>
      <c r="M163" s="6"/>
      <c r="N163" s="7"/>
      <c r="O163" s="39"/>
      <c r="P163" s="7"/>
      <c r="Q163" s="6"/>
      <c r="R163" s="7"/>
      <c r="S163" s="6"/>
      <c r="T163" s="7"/>
      <c r="U163" s="6"/>
      <c r="V163" s="7"/>
      <c r="W163" s="39"/>
      <c r="X163" s="7"/>
      <c r="Y163" s="6"/>
      <c r="Z163" s="7"/>
      <c r="AA163" s="6"/>
      <c r="AB163" s="7"/>
      <c r="AC163" s="6"/>
      <c r="AD163" s="7"/>
      <c r="AE163" s="39"/>
      <c r="AF163" s="7"/>
      <c r="AG163" s="6"/>
      <c r="AH163" s="7"/>
      <c r="AI163" s="6"/>
      <c r="AJ163" s="7"/>
      <c r="AK163" s="6"/>
      <c r="AL163" s="7"/>
      <c r="AM163" s="39"/>
      <c r="AN163" s="7"/>
      <c r="AO163" s="6"/>
      <c r="AP163" s="7"/>
      <c r="AQ163" s="6"/>
      <c r="AR163" s="7"/>
      <c r="AS163" s="6"/>
      <c r="AT163" s="7"/>
      <c r="AU163" s="39"/>
      <c r="AV163" s="7"/>
      <c r="AW163" s="6"/>
      <c r="AX163" s="7"/>
      <c r="AY163" s="6"/>
      <c r="AZ163" s="7"/>
      <c r="BA163" s="6"/>
      <c r="BB163" s="7"/>
      <c r="BC163" s="39"/>
      <c r="BD163" s="7"/>
      <c r="BE163" s="6"/>
      <c r="BF163" s="7"/>
      <c r="BG163" s="6"/>
      <c r="BH163" s="7"/>
      <c r="BI163" s="6"/>
      <c r="BJ163" s="7"/>
      <c r="BK163" s="39"/>
      <c r="BL163" s="7"/>
      <c r="BM163" s="6"/>
      <c r="BN163" s="7"/>
      <c r="BO163" s="6"/>
      <c r="BP163" s="7"/>
      <c r="BQ163" s="6"/>
      <c r="BR163" s="7"/>
      <c r="BS163" s="39"/>
      <c r="BT163" s="7"/>
      <c r="BU163" s="6"/>
      <c r="BV163" s="7"/>
      <c r="BW163" s="6"/>
      <c r="BX163" s="7"/>
      <c r="BY163" s="6"/>
      <c r="BZ163" s="7"/>
      <c r="CA163" s="39"/>
      <c r="CB163" s="7"/>
      <c r="CC163" s="6"/>
      <c r="CD163" s="7"/>
      <c r="CE163" s="6"/>
      <c r="CF163" s="7"/>
      <c r="CG163" s="6"/>
      <c r="CH163" s="7"/>
      <c r="CI163" s="39"/>
      <c r="CJ163" s="7"/>
      <c r="CK163" s="6"/>
      <c r="CL163" s="7"/>
      <c r="CM163" s="6"/>
      <c r="CN163" s="7"/>
      <c r="CO163" s="6"/>
      <c r="CP163" s="7"/>
      <c r="CQ163" s="39"/>
      <c r="CR163" s="8"/>
    </row>
    <row r="164" spans="1:96" ht="18" x14ac:dyDescent="0.35">
      <c r="A164" s="5"/>
      <c r="B164" s="5"/>
      <c r="C164" s="5"/>
      <c r="D164" s="5"/>
      <c r="E164" s="5"/>
      <c r="F164" s="5" t="s">
        <v>311</v>
      </c>
      <c r="G164" s="5"/>
      <c r="H164" s="5"/>
      <c r="I164" s="6">
        <v>1768.75</v>
      </c>
      <c r="J164" s="7"/>
      <c r="K164" s="6">
        <v>0</v>
      </c>
      <c r="L164" s="7"/>
      <c r="M164" s="6">
        <f t="shared" ref="M164:M171" si="187">ROUND((I164-K164),5)</f>
        <v>1768.75</v>
      </c>
      <c r="N164" s="7"/>
      <c r="O164" s="39">
        <f t="shared" ref="O164:O171" si="188">ROUND(IF(K164=0, IF(I164=0, 0, 1), I164/K164),5)</f>
        <v>1</v>
      </c>
      <c r="P164" s="7"/>
      <c r="Q164" s="6">
        <v>2665.52</v>
      </c>
      <c r="R164" s="7"/>
      <c r="S164" s="6">
        <v>0</v>
      </c>
      <c r="T164" s="7"/>
      <c r="U164" s="6">
        <f t="shared" ref="U164:U171" si="189">ROUND((Q164-S164),5)</f>
        <v>2665.52</v>
      </c>
      <c r="V164" s="7"/>
      <c r="W164" s="39">
        <f t="shared" ref="W164:W171" si="190">ROUND(IF(S164=0, IF(Q164=0, 0, 1), Q164/S164),5)</f>
        <v>1</v>
      </c>
      <c r="X164" s="7"/>
      <c r="Y164" s="6">
        <v>4199.05</v>
      </c>
      <c r="Z164" s="7"/>
      <c r="AA164" s="6">
        <v>0</v>
      </c>
      <c r="AB164" s="7"/>
      <c r="AC164" s="6">
        <f t="shared" ref="AC164:AC171" si="191">ROUND((Y164-AA164),5)</f>
        <v>4199.05</v>
      </c>
      <c r="AD164" s="7"/>
      <c r="AE164" s="39">
        <f t="shared" ref="AE164:AE171" si="192">ROUND(IF(AA164=0, IF(Y164=0, 0, 1), Y164/AA164),5)</f>
        <v>1</v>
      </c>
      <c r="AF164" s="7"/>
      <c r="AG164" s="6">
        <v>6627.77</v>
      </c>
      <c r="AH164" s="7"/>
      <c r="AI164" s="6">
        <v>0</v>
      </c>
      <c r="AJ164" s="7"/>
      <c r="AK164" s="6">
        <f t="shared" ref="AK164:AK171" si="193">ROUND((AG164-AI164),5)</f>
        <v>6627.77</v>
      </c>
      <c r="AL164" s="7"/>
      <c r="AM164" s="39">
        <f t="shared" ref="AM164:AM171" si="194">ROUND(IF(AI164=0, IF(AG164=0, 0, 1), AG164/AI164),5)</f>
        <v>1</v>
      </c>
      <c r="AN164" s="7"/>
      <c r="AO164" s="6">
        <v>2148.06</v>
      </c>
      <c r="AP164" s="7"/>
      <c r="AQ164" s="6">
        <v>0</v>
      </c>
      <c r="AR164" s="7"/>
      <c r="AS164" s="6">
        <f t="shared" ref="AS164:AS171" si="195">ROUND((AO164-AQ164),5)</f>
        <v>2148.06</v>
      </c>
      <c r="AT164" s="7"/>
      <c r="AU164" s="39">
        <f t="shared" ref="AU164:AU171" si="196">ROUND(IF(AQ164=0, IF(AO164=0, 0, 1), AO164/AQ164),5)</f>
        <v>1</v>
      </c>
      <c r="AV164" s="7"/>
      <c r="AW164" s="6">
        <v>5954.36</v>
      </c>
      <c r="AX164" s="7"/>
      <c r="AY164" s="6">
        <v>0</v>
      </c>
      <c r="AZ164" s="7"/>
      <c r="BA164" s="6">
        <f t="shared" ref="BA164:BA171" si="197">ROUND((AW164-AY164),5)</f>
        <v>5954.36</v>
      </c>
      <c r="BB164" s="7"/>
      <c r="BC164" s="39">
        <f t="shared" ref="BC164:BC171" si="198">ROUND(IF(AY164=0, IF(AW164=0, 0, 1), AW164/AY164),5)</f>
        <v>1</v>
      </c>
      <c r="BD164" s="7"/>
      <c r="BE164" s="6">
        <v>5652.59</v>
      </c>
      <c r="BF164" s="7"/>
      <c r="BG164" s="6"/>
      <c r="BH164" s="7"/>
      <c r="BI164" s="6"/>
      <c r="BJ164" s="7"/>
      <c r="BK164" s="39"/>
      <c r="BL164" s="7"/>
      <c r="BM164" s="6">
        <v>8019.91</v>
      </c>
      <c r="BN164" s="7"/>
      <c r="BO164" s="6"/>
      <c r="BP164" s="7"/>
      <c r="BQ164" s="6"/>
      <c r="BR164" s="7"/>
      <c r="BS164" s="39"/>
      <c r="BT164" s="7"/>
      <c r="BU164" s="6">
        <v>3745.38</v>
      </c>
      <c r="BV164" s="7"/>
      <c r="BW164" s="6"/>
      <c r="BX164" s="7"/>
      <c r="BY164" s="6"/>
      <c r="BZ164" s="7"/>
      <c r="CA164" s="39"/>
      <c r="CB164" s="7"/>
      <c r="CC164" s="6">
        <v>3598.07</v>
      </c>
      <c r="CD164" s="7"/>
      <c r="CE164" s="6"/>
      <c r="CF164" s="7"/>
      <c r="CG164" s="6"/>
      <c r="CH164" s="7"/>
      <c r="CI164" s="39"/>
      <c r="CJ164" s="7"/>
      <c r="CK164" s="6">
        <f t="shared" ref="CK164:CK171" si="199">ROUND(I164+Q164+Y164+AG164+AO164+AW164+BE164+BM164+BU164+CC164,5)</f>
        <v>44379.46</v>
      </c>
      <c r="CL164" s="7"/>
      <c r="CM164" s="6">
        <f t="shared" ref="CM164:CM171" si="200">ROUND(K164+S164+AA164+AI164+AQ164+AY164+BG164+BO164+BW164+CE164,5)</f>
        <v>0</v>
      </c>
      <c r="CN164" s="7"/>
      <c r="CO164" s="6">
        <f t="shared" ref="CO164:CO171" si="201">ROUND((CK164-CM164),5)</f>
        <v>44379.46</v>
      </c>
      <c r="CP164" s="7"/>
      <c r="CQ164" s="39">
        <f t="shared" ref="CQ164:CQ171" si="202">ROUND(IF(CM164=0, IF(CK164=0, 0, 1), CK164/CM164),5)</f>
        <v>1</v>
      </c>
      <c r="CR164" s="8"/>
    </row>
    <row r="165" spans="1:96" ht="18" x14ac:dyDescent="0.35">
      <c r="A165" s="5"/>
      <c r="B165" s="5"/>
      <c r="C165" s="5"/>
      <c r="D165" s="5"/>
      <c r="E165" s="5"/>
      <c r="F165" s="5" t="s">
        <v>312</v>
      </c>
      <c r="G165" s="5"/>
      <c r="H165" s="5"/>
      <c r="I165" s="6">
        <v>5429.24</v>
      </c>
      <c r="J165" s="7"/>
      <c r="K165" s="6">
        <v>0</v>
      </c>
      <c r="L165" s="7"/>
      <c r="M165" s="6">
        <f t="shared" si="187"/>
        <v>5429.24</v>
      </c>
      <c r="N165" s="7"/>
      <c r="O165" s="39">
        <f t="shared" si="188"/>
        <v>1</v>
      </c>
      <c r="P165" s="7"/>
      <c r="Q165" s="6">
        <v>93.86</v>
      </c>
      <c r="R165" s="7"/>
      <c r="S165" s="6">
        <v>0</v>
      </c>
      <c r="T165" s="7"/>
      <c r="U165" s="6">
        <f t="shared" si="189"/>
        <v>93.86</v>
      </c>
      <c r="V165" s="7"/>
      <c r="W165" s="39">
        <f t="shared" si="190"/>
        <v>1</v>
      </c>
      <c r="X165" s="7"/>
      <c r="Y165" s="6">
        <v>1507.52</v>
      </c>
      <c r="Z165" s="7"/>
      <c r="AA165" s="6">
        <v>0</v>
      </c>
      <c r="AB165" s="7"/>
      <c r="AC165" s="6">
        <f t="shared" si="191"/>
        <v>1507.52</v>
      </c>
      <c r="AD165" s="7"/>
      <c r="AE165" s="39">
        <f t="shared" si="192"/>
        <v>1</v>
      </c>
      <c r="AF165" s="7"/>
      <c r="AG165" s="6">
        <v>15485.74</v>
      </c>
      <c r="AH165" s="7"/>
      <c r="AI165" s="6">
        <v>0</v>
      </c>
      <c r="AJ165" s="7"/>
      <c r="AK165" s="6">
        <f t="shared" si="193"/>
        <v>15485.74</v>
      </c>
      <c r="AL165" s="7"/>
      <c r="AM165" s="39">
        <f t="shared" si="194"/>
        <v>1</v>
      </c>
      <c r="AN165" s="7"/>
      <c r="AO165" s="6">
        <v>93.68</v>
      </c>
      <c r="AP165" s="7"/>
      <c r="AQ165" s="6">
        <v>0</v>
      </c>
      <c r="AR165" s="7"/>
      <c r="AS165" s="6">
        <f t="shared" si="195"/>
        <v>93.68</v>
      </c>
      <c r="AT165" s="7"/>
      <c r="AU165" s="39">
        <f t="shared" si="196"/>
        <v>1</v>
      </c>
      <c r="AV165" s="7"/>
      <c r="AW165" s="6">
        <v>10861.1</v>
      </c>
      <c r="AX165" s="7"/>
      <c r="AY165" s="6">
        <v>0</v>
      </c>
      <c r="AZ165" s="7"/>
      <c r="BA165" s="6">
        <f t="shared" si="197"/>
        <v>10861.1</v>
      </c>
      <c r="BB165" s="7"/>
      <c r="BC165" s="39">
        <f t="shared" si="198"/>
        <v>1</v>
      </c>
      <c r="BD165" s="7"/>
      <c r="BE165" s="6">
        <v>187.16</v>
      </c>
      <c r="BF165" s="7"/>
      <c r="BG165" s="6"/>
      <c r="BH165" s="7"/>
      <c r="BI165" s="6"/>
      <c r="BJ165" s="7"/>
      <c r="BK165" s="39"/>
      <c r="BL165" s="7"/>
      <c r="BM165" s="6">
        <v>0</v>
      </c>
      <c r="BN165" s="7"/>
      <c r="BO165" s="6"/>
      <c r="BP165" s="7"/>
      <c r="BQ165" s="6"/>
      <c r="BR165" s="7"/>
      <c r="BS165" s="39"/>
      <c r="BT165" s="7"/>
      <c r="BU165" s="6">
        <v>93.48</v>
      </c>
      <c r="BV165" s="7"/>
      <c r="BW165" s="6"/>
      <c r="BX165" s="7"/>
      <c r="BY165" s="6"/>
      <c r="BZ165" s="7"/>
      <c r="CA165" s="39"/>
      <c r="CB165" s="7"/>
      <c r="CC165" s="6">
        <v>7062.62</v>
      </c>
      <c r="CD165" s="7"/>
      <c r="CE165" s="6"/>
      <c r="CF165" s="7"/>
      <c r="CG165" s="6"/>
      <c r="CH165" s="7"/>
      <c r="CI165" s="39"/>
      <c r="CJ165" s="7"/>
      <c r="CK165" s="6">
        <f t="shared" si="199"/>
        <v>40814.400000000001</v>
      </c>
      <c r="CL165" s="7"/>
      <c r="CM165" s="6">
        <f t="shared" si="200"/>
        <v>0</v>
      </c>
      <c r="CN165" s="7"/>
      <c r="CO165" s="6">
        <f t="shared" si="201"/>
        <v>40814.400000000001</v>
      </c>
      <c r="CP165" s="7"/>
      <c r="CQ165" s="39">
        <f t="shared" si="202"/>
        <v>1</v>
      </c>
      <c r="CR165" s="8"/>
    </row>
    <row r="166" spans="1:96" ht="18.600000000000001" thickBot="1" x14ac:dyDescent="0.4">
      <c r="A166" s="5"/>
      <c r="B166" s="5"/>
      <c r="C166" s="5"/>
      <c r="D166" s="5"/>
      <c r="E166" s="5"/>
      <c r="F166" s="5" t="s">
        <v>313</v>
      </c>
      <c r="G166" s="5"/>
      <c r="H166" s="5"/>
      <c r="I166" s="9">
        <v>0</v>
      </c>
      <c r="J166" s="7"/>
      <c r="K166" s="9">
        <v>10417</v>
      </c>
      <c r="L166" s="7"/>
      <c r="M166" s="9">
        <f t="shared" si="187"/>
        <v>-10417</v>
      </c>
      <c r="N166" s="7"/>
      <c r="O166" s="40">
        <f t="shared" si="188"/>
        <v>0</v>
      </c>
      <c r="P166" s="7"/>
      <c r="Q166" s="9">
        <v>0</v>
      </c>
      <c r="R166" s="7"/>
      <c r="S166" s="9">
        <v>10417</v>
      </c>
      <c r="T166" s="7"/>
      <c r="U166" s="9">
        <f t="shared" si="189"/>
        <v>-10417</v>
      </c>
      <c r="V166" s="7"/>
      <c r="W166" s="40">
        <f t="shared" si="190"/>
        <v>0</v>
      </c>
      <c r="X166" s="7"/>
      <c r="Y166" s="9">
        <v>0</v>
      </c>
      <c r="Z166" s="7"/>
      <c r="AA166" s="9">
        <v>10417</v>
      </c>
      <c r="AB166" s="7"/>
      <c r="AC166" s="9">
        <f t="shared" si="191"/>
        <v>-10417</v>
      </c>
      <c r="AD166" s="7"/>
      <c r="AE166" s="40">
        <f t="shared" si="192"/>
        <v>0</v>
      </c>
      <c r="AF166" s="7"/>
      <c r="AG166" s="9">
        <v>0</v>
      </c>
      <c r="AH166" s="7"/>
      <c r="AI166" s="9">
        <v>10417</v>
      </c>
      <c r="AJ166" s="7"/>
      <c r="AK166" s="9">
        <f t="shared" si="193"/>
        <v>-10417</v>
      </c>
      <c r="AL166" s="7"/>
      <c r="AM166" s="40">
        <f t="shared" si="194"/>
        <v>0</v>
      </c>
      <c r="AN166" s="7"/>
      <c r="AO166" s="9">
        <v>0</v>
      </c>
      <c r="AP166" s="7"/>
      <c r="AQ166" s="9">
        <v>10417</v>
      </c>
      <c r="AR166" s="7"/>
      <c r="AS166" s="9">
        <f t="shared" si="195"/>
        <v>-10417</v>
      </c>
      <c r="AT166" s="7"/>
      <c r="AU166" s="40">
        <f t="shared" si="196"/>
        <v>0</v>
      </c>
      <c r="AV166" s="7"/>
      <c r="AW166" s="9">
        <v>0</v>
      </c>
      <c r="AX166" s="7"/>
      <c r="AY166" s="9">
        <v>10417</v>
      </c>
      <c r="AZ166" s="7"/>
      <c r="BA166" s="9">
        <f t="shared" si="197"/>
        <v>-10417</v>
      </c>
      <c r="BB166" s="7"/>
      <c r="BC166" s="40">
        <f t="shared" si="198"/>
        <v>0</v>
      </c>
      <c r="BD166" s="7"/>
      <c r="BE166" s="9">
        <v>0</v>
      </c>
      <c r="BF166" s="7"/>
      <c r="BG166" s="9">
        <v>10417</v>
      </c>
      <c r="BH166" s="7"/>
      <c r="BI166" s="9">
        <f t="shared" ref="BI166:BI171" si="203">ROUND((BE166-BG166),5)</f>
        <v>-10417</v>
      </c>
      <c r="BJ166" s="7"/>
      <c r="BK166" s="40">
        <f t="shared" ref="BK166:BK171" si="204">ROUND(IF(BG166=0, IF(BE166=0, 0, 1), BE166/BG166),5)</f>
        <v>0</v>
      </c>
      <c r="BL166" s="7"/>
      <c r="BM166" s="9">
        <v>0</v>
      </c>
      <c r="BN166" s="7"/>
      <c r="BO166" s="9">
        <v>10417</v>
      </c>
      <c r="BP166" s="7"/>
      <c r="BQ166" s="9">
        <f t="shared" ref="BQ166:BQ171" si="205">ROUND((BM166-BO166),5)</f>
        <v>-10417</v>
      </c>
      <c r="BR166" s="7"/>
      <c r="BS166" s="40">
        <f t="shared" ref="BS166:BS171" si="206">ROUND(IF(BO166=0, IF(BM166=0, 0, 1), BM166/BO166),5)</f>
        <v>0</v>
      </c>
      <c r="BT166" s="7"/>
      <c r="BU166" s="9">
        <v>0</v>
      </c>
      <c r="BV166" s="7"/>
      <c r="BW166" s="9">
        <v>10416</v>
      </c>
      <c r="BX166" s="7"/>
      <c r="BY166" s="9">
        <f t="shared" ref="BY166:BY171" si="207">ROUND((BU166-BW166),5)</f>
        <v>-10416</v>
      </c>
      <c r="BZ166" s="7"/>
      <c r="CA166" s="40">
        <f t="shared" ref="CA166:CA171" si="208">ROUND(IF(BW166=0, IF(BU166=0, 0, 1), BU166/BW166),5)</f>
        <v>0</v>
      </c>
      <c r="CB166" s="7"/>
      <c r="CC166" s="9">
        <v>0</v>
      </c>
      <c r="CD166" s="7"/>
      <c r="CE166" s="9">
        <v>10416</v>
      </c>
      <c r="CF166" s="7"/>
      <c r="CG166" s="9">
        <f t="shared" ref="CG166:CG171" si="209">ROUND((CC166-CE166),5)</f>
        <v>-10416</v>
      </c>
      <c r="CH166" s="7"/>
      <c r="CI166" s="40">
        <f t="shared" ref="CI166:CI171" si="210">ROUND(IF(CE166=0, IF(CC166=0, 0, 1), CC166/CE166),5)</f>
        <v>0</v>
      </c>
      <c r="CJ166" s="7"/>
      <c r="CK166" s="9">
        <f t="shared" si="199"/>
        <v>0</v>
      </c>
      <c r="CL166" s="7"/>
      <c r="CM166" s="9">
        <f t="shared" si="200"/>
        <v>104168</v>
      </c>
      <c r="CN166" s="7"/>
      <c r="CO166" s="9">
        <f t="shared" si="201"/>
        <v>-104168</v>
      </c>
      <c r="CP166" s="7"/>
      <c r="CQ166" s="40">
        <f t="shared" si="202"/>
        <v>0</v>
      </c>
      <c r="CR166" s="8"/>
    </row>
    <row r="167" spans="1:96" ht="18" x14ac:dyDescent="0.35">
      <c r="A167" s="5"/>
      <c r="B167" s="5"/>
      <c r="C167" s="5"/>
      <c r="D167" s="5"/>
      <c r="E167" s="5" t="s">
        <v>314</v>
      </c>
      <c r="F167" s="5"/>
      <c r="G167" s="5"/>
      <c r="H167" s="5"/>
      <c r="I167" s="6">
        <f>ROUND(SUM(I163:I166),5)</f>
        <v>7197.99</v>
      </c>
      <c r="J167" s="7"/>
      <c r="K167" s="6">
        <f>ROUND(SUM(K163:K166),5)</f>
        <v>10417</v>
      </c>
      <c r="L167" s="7"/>
      <c r="M167" s="6">
        <f t="shared" si="187"/>
        <v>-3219.01</v>
      </c>
      <c r="N167" s="7"/>
      <c r="O167" s="39">
        <f t="shared" si="188"/>
        <v>0.69098000000000004</v>
      </c>
      <c r="P167" s="7"/>
      <c r="Q167" s="6">
        <f>ROUND(SUM(Q163:Q166),5)</f>
        <v>2759.38</v>
      </c>
      <c r="R167" s="7"/>
      <c r="S167" s="6">
        <f>ROUND(SUM(S163:S166),5)</f>
        <v>10417</v>
      </c>
      <c r="T167" s="7"/>
      <c r="U167" s="6">
        <f t="shared" si="189"/>
        <v>-7657.62</v>
      </c>
      <c r="V167" s="7"/>
      <c r="W167" s="39">
        <f t="shared" si="190"/>
        <v>0.26489000000000001</v>
      </c>
      <c r="X167" s="7"/>
      <c r="Y167" s="6">
        <f>ROUND(SUM(Y163:Y166),5)</f>
        <v>5706.57</v>
      </c>
      <c r="Z167" s="7"/>
      <c r="AA167" s="6">
        <f>ROUND(SUM(AA163:AA166),5)</f>
        <v>10417</v>
      </c>
      <c r="AB167" s="7"/>
      <c r="AC167" s="6">
        <f t="shared" si="191"/>
        <v>-4710.43</v>
      </c>
      <c r="AD167" s="7"/>
      <c r="AE167" s="39">
        <f t="shared" si="192"/>
        <v>0.54781000000000002</v>
      </c>
      <c r="AF167" s="7"/>
      <c r="AG167" s="6">
        <f>ROUND(SUM(AG163:AG166),5)</f>
        <v>22113.51</v>
      </c>
      <c r="AH167" s="7"/>
      <c r="AI167" s="6">
        <f>ROUND(SUM(AI163:AI166),5)</f>
        <v>10417</v>
      </c>
      <c r="AJ167" s="7"/>
      <c r="AK167" s="6">
        <f t="shared" si="193"/>
        <v>11696.51</v>
      </c>
      <c r="AL167" s="7"/>
      <c r="AM167" s="39">
        <f t="shared" si="194"/>
        <v>2.12283</v>
      </c>
      <c r="AN167" s="7"/>
      <c r="AO167" s="6">
        <f>ROUND(SUM(AO163:AO166),5)</f>
        <v>2241.7399999999998</v>
      </c>
      <c r="AP167" s="7"/>
      <c r="AQ167" s="6">
        <f>ROUND(SUM(AQ163:AQ166),5)</f>
        <v>10417</v>
      </c>
      <c r="AR167" s="7"/>
      <c r="AS167" s="6">
        <f t="shared" si="195"/>
        <v>-8175.26</v>
      </c>
      <c r="AT167" s="7"/>
      <c r="AU167" s="39">
        <f t="shared" si="196"/>
        <v>0.2152</v>
      </c>
      <c r="AV167" s="7"/>
      <c r="AW167" s="6">
        <f>ROUND(SUM(AW163:AW166),5)</f>
        <v>16815.46</v>
      </c>
      <c r="AX167" s="7"/>
      <c r="AY167" s="6">
        <f>ROUND(SUM(AY163:AY166),5)</f>
        <v>10417</v>
      </c>
      <c r="AZ167" s="7"/>
      <c r="BA167" s="6">
        <f t="shared" si="197"/>
        <v>6398.46</v>
      </c>
      <c r="BB167" s="7"/>
      <c r="BC167" s="39">
        <f t="shared" si="198"/>
        <v>1.6142300000000001</v>
      </c>
      <c r="BD167" s="7"/>
      <c r="BE167" s="6">
        <f>ROUND(SUM(BE163:BE166),5)</f>
        <v>5839.75</v>
      </c>
      <c r="BF167" s="7"/>
      <c r="BG167" s="6">
        <f>ROUND(SUM(BG163:BG166),5)</f>
        <v>10417</v>
      </c>
      <c r="BH167" s="7"/>
      <c r="BI167" s="6">
        <f t="shared" si="203"/>
        <v>-4577.25</v>
      </c>
      <c r="BJ167" s="7"/>
      <c r="BK167" s="39">
        <f t="shared" si="204"/>
        <v>0.56059999999999999</v>
      </c>
      <c r="BL167" s="7"/>
      <c r="BM167" s="6">
        <f>ROUND(SUM(BM163:BM166),5)</f>
        <v>8019.91</v>
      </c>
      <c r="BN167" s="7"/>
      <c r="BO167" s="6">
        <f>ROUND(SUM(BO163:BO166),5)</f>
        <v>10417</v>
      </c>
      <c r="BP167" s="7"/>
      <c r="BQ167" s="6">
        <f t="shared" si="205"/>
        <v>-2397.09</v>
      </c>
      <c r="BR167" s="7"/>
      <c r="BS167" s="39">
        <f t="shared" si="206"/>
        <v>0.76988999999999996</v>
      </c>
      <c r="BT167" s="7"/>
      <c r="BU167" s="6">
        <f>ROUND(SUM(BU163:BU166),5)</f>
        <v>3838.86</v>
      </c>
      <c r="BV167" s="7"/>
      <c r="BW167" s="6">
        <f>ROUND(SUM(BW163:BW166),5)</f>
        <v>10416</v>
      </c>
      <c r="BX167" s="7"/>
      <c r="BY167" s="6">
        <f t="shared" si="207"/>
        <v>-6577.14</v>
      </c>
      <c r="BZ167" s="7"/>
      <c r="CA167" s="39">
        <f t="shared" si="208"/>
        <v>0.36854999999999999</v>
      </c>
      <c r="CB167" s="7"/>
      <c r="CC167" s="6">
        <f>ROUND(SUM(CC163:CC166),5)</f>
        <v>10660.69</v>
      </c>
      <c r="CD167" s="7"/>
      <c r="CE167" s="6">
        <f>ROUND(SUM(CE163:CE166),5)</f>
        <v>10416</v>
      </c>
      <c r="CF167" s="7"/>
      <c r="CG167" s="6">
        <f t="shared" si="209"/>
        <v>244.69</v>
      </c>
      <c r="CH167" s="7"/>
      <c r="CI167" s="39">
        <f t="shared" si="210"/>
        <v>1.02349</v>
      </c>
      <c r="CJ167" s="7"/>
      <c r="CK167" s="6">
        <f t="shared" si="199"/>
        <v>85193.86</v>
      </c>
      <c r="CL167" s="7"/>
      <c r="CM167" s="6">
        <f t="shared" si="200"/>
        <v>104168</v>
      </c>
      <c r="CN167" s="7"/>
      <c r="CO167" s="6">
        <f t="shared" si="201"/>
        <v>-18974.14</v>
      </c>
      <c r="CP167" s="7"/>
      <c r="CQ167" s="39">
        <f t="shared" si="202"/>
        <v>0.81784999999999997</v>
      </c>
      <c r="CR167" s="8"/>
    </row>
    <row r="168" spans="1:96" ht="18.600000000000001" thickBot="1" x14ac:dyDescent="0.4">
      <c r="A168" s="5"/>
      <c r="B168" s="5"/>
      <c r="C168" s="5"/>
      <c r="D168" s="5"/>
      <c r="E168" s="5" t="s">
        <v>315</v>
      </c>
      <c r="F168" s="5"/>
      <c r="G168" s="5"/>
      <c r="H168" s="5"/>
      <c r="I168" s="6">
        <v>0</v>
      </c>
      <c r="J168" s="7"/>
      <c r="K168" s="6">
        <v>1250</v>
      </c>
      <c r="L168" s="7"/>
      <c r="M168" s="6">
        <f t="shared" si="187"/>
        <v>-1250</v>
      </c>
      <c r="N168" s="7"/>
      <c r="O168" s="39">
        <f t="shared" si="188"/>
        <v>0</v>
      </c>
      <c r="P168" s="7"/>
      <c r="Q168" s="6">
        <v>0</v>
      </c>
      <c r="R168" s="7"/>
      <c r="S168" s="6">
        <v>1250</v>
      </c>
      <c r="T168" s="7"/>
      <c r="U168" s="6">
        <f t="shared" si="189"/>
        <v>-1250</v>
      </c>
      <c r="V168" s="7"/>
      <c r="W168" s="39">
        <f t="shared" si="190"/>
        <v>0</v>
      </c>
      <c r="X168" s="7"/>
      <c r="Y168" s="6">
        <v>0</v>
      </c>
      <c r="Z168" s="7"/>
      <c r="AA168" s="6">
        <v>1250</v>
      </c>
      <c r="AB168" s="7"/>
      <c r="AC168" s="6">
        <f t="shared" si="191"/>
        <v>-1250</v>
      </c>
      <c r="AD168" s="7"/>
      <c r="AE168" s="39">
        <f t="shared" si="192"/>
        <v>0</v>
      </c>
      <c r="AF168" s="7"/>
      <c r="AG168" s="6">
        <v>0</v>
      </c>
      <c r="AH168" s="7"/>
      <c r="AI168" s="6">
        <v>1250</v>
      </c>
      <c r="AJ168" s="7"/>
      <c r="AK168" s="6">
        <f t="shared" si="193"/>
        <v>-1250</v>
      </c>
      <c r="AL168" s="7"/>
      <c r="AM168" s="39">
        <f t="shared" si="194"/>
        <v>0</v>
      </c>
      <c r="AN168" s="7"/>
      <c r="AO168" s="6">
        <v>0</v>
      </c>
      <c r="AP168" s="7"/>
      <c r="AQ168" s="6">
        <v>1250</v>
      </c>
      <c r="AR168" s="7"/>
      <c r="AS168" s="6">
        <f t="shared" si="195"/>
        <v>-1250</v>
      </c>
      <c r="AT168" s="7"/>
      <c r="AU168" s="39">
        <f t="shared" si="196"/>
        <v>0</v>
      </c>
      <c r="AV168" s="7"/>
      <c r="AW168" s="6">
        <v>935</v>
      </c>
      <c r="AX168" s="7"/>
      <c r="AY168" s="6">
        <v>1250</v>
      </c>
      <c r="AZ168" s="7"/>
      <c r="BA168" s="6">
        <f t="shared" si="197"/>
        <v>-315</v>
      </c>
      <c r="BB168" s="7"/>
      <c r="BC168" s="39">
        <f t="shared" si="198"/>
        <v>0.748</v>
      </c>
      <c r="BD168" s="7"/>
      <c r="BE168" s="6">
        <v>0</v>
      </c>
      <c r="BF168" s="7"/>
      <c r="BG168" s="6">
        <v>1250</v>
      </c>
      <c r="BH168" s="7"/>
      <c r="BI168" s="6">
        <f t="shared" si="203"/>
        <v>-1250</v>
      </c>
      <c r="BJ168" s="7"/>
      <c r="BK168" s="39">
        <f t="shared" si="204"/>
        <v>0</v>
      </c>
      <c r="BL168" s="7"/>
      <c r="BM168" s="6">
        <v>0</v>
      </c>
      <c r="BN168" s="7"/>
      <c r="BO168" s="6">
        <v>1250</v>
      </c>
      <c r="BP168" s="7"/>
      <c r="BQ168" s="6">
        <f t="shared" si="205"/>
        <v>-1250</v>
      </c>
      <c r="BR168" s="7"/>
      <c r="BS168" s="39">
        <f t="shared" si="206"/>
        <v>0</v>
      </c>
      <c r="BT168" s="7"/>
      <c r="BU168" s="6">
        <v>0</v>
      </c>
      <c r="BV168" s="7"/>
      <c r="BW168" s="6">
        <v>1250</v>
      </c>
      <c r="BX168" s="7"/>
      <c r="BY168" s="6">
        <f t="shared" si="207"/>
        <v>-1250</v>
      </c>
      <c r="BZ168" s="7"/>
      <c r="CA168" s="39">
        <f t="shared" si="208"/>
        <v>0</v>
      </c>
      <c r="CB168" s="7"/>
      <c r="CC168" s="6">
        <v>0</v>
      </c>
      <c r="CD168" s="7"/>
      <c r="CE168" s="6">
        <v>1250</v>
      </c>
      <c r="CF168" s="7"/>
      <c r="CG168" s="6">
        <f t="shared" si="209"/>
        <v>-1250</v>
      </c>
      <c r="CH168" s="7"/>
      <c r="CI168" s="39">
        <f t="shared" si="210"/>
        <v>0</v>
      </c>
      <c r="CJ168" s="7"/>
      <c r="CK168" s="6">
        <f t="shared" si="199"/>
        <v>935</v>
      </c>
      <c r="CL168" s="7"/>
      <c r="CM168" s="6">
        <f t="shared" si="200"/>
        <v>12500</v>
      </c>
      <c r="CN168" s="7"/>
      <c r="CO168" s="6">
        <f t="shared" si="201"/>
        <v>-11565</v>
      </c>
      <c r="CP168" s="7"/>
      <c r="CQ168" s="39">
        <f t="shared" si="202"/>
        <v>7.4800000000000005E-2</v>
      </c>
      <c r="CR168" s="8"/>
    </row>
    <row r="169" spans="1:96" ht="18.600000000000001" thickBot="1" x14ac:dyDescent="0.4">
      <c r="A169" s="5"/>
      <c r="B169" s="5"/>
      <c r="C169" s="5"/>
      <c r="D169" s="5" t="s">
        <v>316</v>
      </c>
      <c r="E169" s="5"/>
      <c r="F169" s="5"/>
      <c r="G169" s="5"/>
      <c r="H169" s="5"/>
      <c r="I169" s="42">
        <f>ROUND(SUM(I80:I81)+I92+I110+I130+I138+SUM(I151:I152)+I162+SUM(I167:I168),5)</f>
        <v>171455.34</v>
      </c>
      <c r="J169" s="7"/>
      <c r="K169" s="42">
        <f>ROUND(SUM(K80:K81)+K92+K110+K130+K138+SUM(K151:K152)+K162+SUM(K167:K168),5)</f>
        <v>266952</v>
      </c>
      <c r="L169" s="7"/>
      <c r="M169" s="42">
        <f t="shared" si="187"/>
        <v>-95496.66</v>
      </c>
      <c r="N169" s="7"/>
      <c r="O169" s="43">
        <f t="shared" si="188"/>
        <v>0.64227000000000001</v>
      </c>
      <c r="P169" s="7"/>
      <c r="Q169" s="42">
        <f>ROUND(SUM(Q80:Q81)+Q92+Q110+Q130+Q138+SUM(Q151:Q152)+Q162+SUM(Q167:Q168),5)</f>
        <v>178726.35</v>
      </c>
      <c r="R169" s="7"/>
      <c r="S169" s="42">
        <f>ROUND(SUM(S80:S81)+S92+S110+S130+S138+SUM(S151:S152)+S162+SUM(S167:S168),5)</f>
        <v>266952</v>
      </c>
      <c r="T169" s="7"/>
      <c r="U169" s="42">
        <f t="shared" si="189"/>
        <v>-88225.65</v>
      </c>
      <c r="V169" s="7"/>
      <c r="W169" s="43">
        <f t="shared" si="190"/>
        <v>0.66951000000000005</v>
      </c>
      <c r="X169" s="7"/>
      <c r="Y169" s="42">
        <f>ROUND(SUM(Y80:Y81)+Y92+Y110+Y130+Y138+SUM(Y151:Y152)+Y162+SUM(Y167:Y168),5)</f>
        <v>343381.75</v>
      </c>
      <c r="Z169" s="7"/>
      <c r="AA169" s="42">
        <f>ROUND(SUM(AA80:AA81)+AA92+AA110+AA130+AA138+SUM(AA151:AA152)+AA162+SUM(AA167:AA168),5)</f>
        <v>266952</v>
      </c>
      <c r="AB169" s="7"/>
      <c r="AC169" s="42">
        <f t="shared" si="191"/>
        <v>76429.75</v>
      </c>
      <c r="AD169" s="7"/>
      <c r="AE169" s="43">
        <f t="shared" si="192"/>
        <v>1.2863100000000001</v>
      </c>
      <c r="AF169" s="7"/>
      <c r="AG169" s="42">
        <f>ROUND(SUM(AG80:AG81)+AG92+AG110+AG130+AG138+SUM(AG151:AG152)+AG162+SUM(AG167:AG168),5)</f>
        <v>243279.66</v>
      </c>
      <c r="AH169" s="7"/>
      <c r="AI169" s="42">
        <f>ROUND(SUM(AI80:AI81)+AI92+AI110+AI130+AI138+SUM(AI151:AI152)+AI162+SUM(AI167:AI168),5)</f>
        <v>266952</v>
      </c>
      <c r="AJ169" s="7"/>
      <c r="AK169" s="42">
        <f t="shared" si="193"/>
        <v>-23672.34</v>
      </c>
      <c r="AL169" s="7"/>
      <c r="AM169" s="43">
        <f t="shared" si="194"/>
        <v>0.91132000000000002</v>
      </c>
      <c r="AN169" s="7"/>
      <c r="AO169" s="42">
        <f>ROUND(SUM(AO80:AO81)+AO92+AO110+AO130+AO138+SUM(AO151:AO152)+AO162+SUM(AO167:AO168),5)</f>
        <v>196533.4</v>
      </c>
      <c r="AP169" s="7"/>
      <c r="AQ169" s="42">
        <f>ROUND(SUM(AQ80:AQ81)+AQ92+AQ110+AQ130+AQ138+SUM(AQ151:AQ152)+AQ162+SUM(AQ167:AQ168),5)</f>
        <v>266952</v>
      </c>
      <c r="AR169" s="7"/>
      <c r="AS169" s="42">
        <f t="shared" si="195"/>
        <v>-70418.600000000006</v>
      </c>
      <c r="AT169" s="7"/>
      <c r="AU169" s="43">
        <f t="shared" si="196"/>
        <v>0.73621000000000003</v>
      </c>
      <c r="AV169" s="7"/>
      <c r="AW169" s="42">
        <f>ROUND(SUM(AW80:AW81)+AW92+AW110+AW130+AW138+SUM(AW151:AW152)+AW162+SUM(AW167:AW168),5)</f>
        <v>395425.01</v>
      </c>
      <c r="AX169" s="7"/>
      <c r="AY169" s="42">
        <f>ROUND(SUM(AY80:AY81)+AY92+AY110+AY130+AY138+SUM(AY151:AY152)+AY162+SUM(AY167:AY168),5)</f>
        <v>266952</v>
      </c>
      <c r="AZ169" s="7"/>
      <c r="BA169" s="42">
        <f t="shared" si="197"/>
        <v>128473.01</v>
      </c>
      <c r="BB169" s="7"/>
      <c r="BC169" s="43">
        <f t="shared" si="198"/>
        <v>1.48126</v>
      </c>
      <c r="BD169" s="7"/>
      <c r="BE169" s="42">
        <f>ROUND(SUM(BE80:BE81)+BE92+BE110+BE130+BE138+SUM(BE151:BE152)+BE162+SUM(BE167:BE168),5)</f>
        <v>191952.51</v>
      </c>
      <c r="BF169" s="7"/>
      <c r="BG169" s="42">
        <f>ROUND(SUM(BG80:BG81)+BG92+BG110+BG130+BG138+SUM(BG151:BG152)+BG162+SUM(BG167:BG168),5)</f>
        <v>266951</v>
      </c>
      <c r="BH169" s="7"/>
      <c r="BI169" s="42">
        <f t="shared" si="203"/>
        <v>-74998.490000000005</v>
      </c>
      <c r="BJ169" s="7"/>
      <c r="BK169" s="43">
        <f t="shared" si="204"/>
        <v>0.71906000000000003</v>
      </c>
      <c r="BL169" s="7"/>
      <c r="BM169" s="42">
        <f>ROUND(SUM(BM80:BM81)+BM92+BM110+BM130+BM138+SUM(BM151:BM152)+BM162+SUM(BM167:BM168),5)</f>
        <v>187006.32</v>
      </c>
      <c r="BN169" s="7"/>
      <c r="BO169" s="42">
        <f>ROUND(SUM(BO80:BO81)+BO92+BO110+BO130+BO138+SUM(BO151:BO152)+BO162+SUM(BO167:BO168),5)</f>
        <v>266951</v>
      </c>
      <c r="BP169" s="7"/>
      <c r="BQ169" s="42">
        <f t="shared" si="205"/>
        <v>-79944.679999999993</v>
      </c>
      <c r="BR169" s="7"/>
      <c r="BS169" s="43">
        <f t="shared" si="206"/>
        <v>0.70052999999999999</v>
      </c>
      <c r="BT169" s="7"/>
      <c r="BU169" s="42">
        <f>ROUND(SUM(BU80:BU81)+BU92+BU110+BU130+BU138+SUM(BU151:BU152)+BU162+SUM(BU167:BU168),5)</f>
        <v>213111.08</v>
      </c>
      <c r="BV169" s="7"/>
      <c r="BW169" s="42">
        <f>ROUND(SUM(BW80:BW81)+BW92+BW110+BW130+BW138+SUM(BW151:BW152)+BW162+SUM(BW167:BW168),5)</f>
        <v>266951</v>
      </c>
      <c r="BX169" s="7"/>
      <c r="BY169" s="42">
        <f t="shared" si="207"/>
        <v>-53839.92</v>
      </c>
      <c r="BZ169" s="7"/>
      <c r="CA169" s="43">
        <f t="shared" si="208"/>
        <v>0.79832000000000003</v>
      </c>
      <c r="CB169" s="7"/>
      <c r="CC169" s="42">
        <f>ROUND(SUM(CC80:CC81)+CC92+CC110+CC130+CC138+SUM(CC151:CC152)+CC162+SUM(CC167:CC168),5)</f>
        <v>220997.74</v>
      </c>
      <c r="CD169" s="7"/>
      <c r="CE169" s="42">
        <f>ROUND(SUM(CE80:CE81)+CE92+CE110+CE130+CE138+SUM(CE151:CE152)+CE162+SUM(CE167:CE168),5)</f>
        <v>266951</v>
      </c>
      <c r="CF169" s="7"/>
      <c r="CG169" s="42">
        <f t="shared" si="209"/>
        <v>-45953.26</v>
      </c>
      <c r="CH169" s="7"/>
      <c r="CI169" s="43">
        <f t="shared" si="210"/>
        <v>0.82786000000000004</v>
      </c>
      <c r="CJ169" s="7"/>
      <c r="CK169" s="42">
        <f t="shared" si="199"/>
        <v>2341869.16</v>
      </c>
      <c r="CL169" s="7"/>
      <c r="CM169" s="42">
        <f t="shared" si="200"/>
        <v>2669516</v>
      </c>
      <c r="CN169" s="7"/>
      <c r="CO169" s="42">
        <f t="shared" si="201"/>
        <v>-327646.84000000003</v>
      </c>
      <c r="CP169" s="7"/>
      <c r="CQ169" s="43">
        <f t="shared" si="202"/>
        <v>0.87726000000000004</v>
      </c>
      <c r="CR169" s="8"/>
    </row>
    <row r="170" spans="1:96" ht="18.600000000000001" thickBot="1" x14ac:dyDescent="0.4">
      <c r="A170" s="5"/>
      <c r="B170" s="5" t="s">
        <v>317</v>
      </c>
      <c r="C170" s="5"/>
      <c r="D170" s="5"/>
      <c r="E170" s="5"/>
      <c r="F170" s="5"/>
      <c r="G170" s="5"/>
      <c r="H170" s="5"/>
      <c r="I170" s="42">
        <f>ROUND(I2+I79-I169,5)</f>
        <v>58935.82</v>
      </c>
      <c r="J170" s="7"/>
      <c r="K170" s="42">
        <f>ROUND(K2+K79-K169,5)</f>
        <v>15000</v>
      </c>
      <c r="L170" s="7"/>
      <c r="M170" s="42">
        <f t="shared" si="187"/>
        <v>43935.82</v>
      </c>
      <c r="N170" s="7"/>
      <c r="O170" s="43">
        <f t="shared" si="188"/>
        <v>3.9290500000000002</v>
      </c>
      <c r="P170" s="7"/>
      <c r="Q170" s="42">
        <f>ROUND(Q2+Q79-Q169,5)</f>
        <v>-7154.48</v>
      </c>
      <c r="R170" s="7"/>
      <c r="S170" s="42">
        <f>ROUND(S2+S79-S169,5)</f>
        <v>0</v>
      </c>
      <c r="T170" s="7"/>
      <c r="U170" s="42">
        <f t="shared" si="189"/>
        <v>-7154.48</v>
      </c>
      <c r="V170" s="7"/>
      <c r="W170" s="43">
        <f t="shared" si="190"/>
        <v>1</v>
      </c>
      <c r="X170" s="7"/>
      <c r="Y170" s="42">
        <f>ROUND(Y2+Y79-Y169,5)</f>
        <v>12832.65</v>
      </c>
      <c r="Z170" s="7"/>
      <c r="AA170" s="42">
        <f>ROUND(AA2+AA79-AA169,5)</f>
        <v>5000</v>
      </c>
      <c r="AB170" s="7"/>
      <c r="AC170" s="42">
        <f t="shared" si="191"/>
        <v>7832.65</v>
      </c>
      <c r="AD170" s="7"/>
      <c r="AE170" s="43">
        <f t="shared" si="192"/>
        <v>2.5665300000000002</v>
      </c>
      <c r="AF170" s="7"/>
      <c r="AG170" s="42">
        <f>ROUND(AG2+AG79-AG169,5)</f>
        <v>-96097.26</v>
      </c>
      <c r="AH170" s="7"/>
      <c r="AI170" s="42">
        <f>ROUND(AI2+AI79-AI169,5)</f>
        <v>0</v>
      </c>
      <c r="AJ170" s="7"/>
      <c r="AK170" s="42">
        <f t="shared" si="193"/>
        <v>-96097.26</v>
      </c>
      <c r="AL170" s="7"/>
      <c r="AM170" s="43">
        <f t="shared" si="194"/>
        <v>1</v>
      </c>
      <c r="AN170" s="7"/>
      <c r="AO170" s="42">
        <f>ROUND(AO2+AO79-AO169,5)</f>
        <v>32534.080000000002</v>
      </c>
      <c r="AP170" s="7"/>
      <c r="AQ170" s="42">
        <f>ROUND(AQ2+AQ79-AQ169,5)</f>
        <v>0</v>
      </c>
      <c r="AR170" s="7"/>
      <c r="AS170" s="42">
        <f t="shared" si="195"/>
        <v>32534.080000000002</v>
      </c>
      <c r="AT170" s="7"/>
      <c r="AU170" s="43">
        <f t="shared" si="196"/>
        <v>1</v>
      </c>
      <c r="AV170" s="7"/>
      <c r="AW170" s="42">
        <f>ROUND(AW2+AW79-AW169,5)</f>
        <v>39007.449999999997</v>
      </c>
      <c r="AX170" s="7"/>
      <c r="AY170" s="42">
        <f>ROUND(AY2+AY79-AY169,5)</f>
        <v>0</v>
      </c>
      <c r="AZ170" s="7"/>
      <c r="BA170" s="42">
        <f t="shared" si="197"/>
        <v>39007.449999999997</v>
      </c>
      <c r="BB170" s="7"/>
      <c r="BC170" s="43">
        <f t="shared" si="198"/>
        <v>1</v>
      </c>
      <c r="BD170" s="7"/>
      <c r="BE170" s="42">
        <f>ROUND(BE2+BE79-BE169,5)</f>
        <v>-30372.65</v>
      </c>
      <c r="BF170" s="7"/>
      <c r="BG170" s="42">
        <f>ROUND(BG2+BG79-BG169,5)</f>
        <v>0</v>
      </c>
      <c r="BH170" s="7"/>
      <c r="BI170" s="42">
        <f t="shared" si="203"/>
        <v>-30372.65</v>
      </c>
      <c r="BJ170" s="7"/>
      <c r="BK170" s="43">
        <f t="shared" si="204"/>
        <v>1</v>
      </c>
      <c r="BL170" s="7"/>
      <c r="BM170" s="42">
        <f>ROUND(BM2+BM79-BM169,5)</f>
        <v>-19904.41</v>
      </c>
      <c r="BN170" s="7"/>
      <c r="BO170" s="42">
        <f>ROUND(BO2+BO79-BO169,5)</f>
        <v>0</v>
      </c>
      <c r="BP170" s="7"/>
      <c r="BQ170" s="42">
        <f t="shared" si="205"/>
        <v>-19904.41</v>
      </c>
      <c r="BR170" s="7"/>
      <c r="BS170" s="43">
        <f t="shared" si="206"/>
        <v>1</v>
      </c>
      <c r="BT170" s="7"/>
      <c r="BU170" s="42">
        <f>ROUND(BU2+BU79-BU169,5)</f>
        <v>97985.7</v>
      </c>
      <c r="BV170" s="7"/>
      <c r="BW170" s="42">
        <f>ROUND(BW2+BW79-BW169,5)</f>
        <v>0</v>
      </c>
      <c r="BX170" s="7"/>
      <c r="BY170" s="42">
        <f t="shared" si="207"/>
        <v>97985.7</v>
      </c>
      <c r="BZ170" s="7"/>
      <c r="CA170" s="43">
        <f t="shared" si="208"/>
        <v>1</v>
      </c>
      <c r="CB170" s="7"/>
      <c r="CC170" s="42">
        <f>ROUND(CC2+CC79-CC169,5)</f>
        <v>-154840.01</v>
      </c>
      <c r="CD170" s="7"/>
      <c r="CE170" s="42">
        <f>ROUND(CE2+CE79-CE169,5)</f>
        <v>0</v>
      </c>
      <c r="CF170" s="7"/>
      <c r="CG170" s="42">
        <f t="shared" si="209"/>
        <v>-154840.01</v>
      </c>
      <c r="CH170" s="7"/>
      <c r="CI170" s="43">
        <f t="shared" si="210"/>
        <v>1</v>
      </c>
      <c r="CJ170" s="7"/>
      <c r="CK170" s="42">
        <f t="shared" si="199"/>
        <v>-67073.11</v>
      </c>
      <c r="CL170" s="7"/>
      <c r="CM170" s="42">
        <f t="shared" si="200"/>
        <v>20000</v>
      </c>
      <c r="CN170" s="7"/>
      <c r="CO170" s="42">
        <f t="shared" si="201"/>
        <v>-87073.11</v>
      </c>
      <c r="CP170" s="7"/>
      <c r="CQ170" s="43">
        <f t="shared" si="202"/>
        <v>-3.3536600000000001</v>
      </c>
      <c r="CR170" s="8"/>
    </row>
    <row r="171" spans="1:96" ht="18.600000000000001" thickBot="1" x14ac:dyDescent="0.4">
      <c r="A171" s="5" t="s">
        <v>132</v>
      </c>
      <c r="B171" s="5"/>
      <c r="C171" s="5"/>
      <c r="D171" s="5"/>
      <c r="E171" s="5"/>
      <c r="F171" s="5"/>
      <c r="G171" s="5"/>
      <c r="H171" s="5"/>
      <c r="I171" s="11">
        <f>I170</f>
        <v>58935.82</v>
      </c>
      <c r="J171" s="5"/>
      <c r="K171" s="11">
        <f>K170</f>
        <v>15000</v>
      </c>
      <c r="L171" s="5"/>
      <c r="M171" s="11">
        <f t="shared" si="187"/>
        <v>43935.82</v>
      </c>
      <c r="N171" s="5"/>
      <c r="O171" s="49">
        <f t="shared" si="188"/>
        <v>3.9290500000000002</v>
      </c>
      <c r="P171" s="5"/>
      <c r="Q171" s="11">
        <f>Q170</f>
        <v>-7154.48</v>
      </c>
      <c r="R171" s="5"/>
      <c r="S171" s="11">
        <f>S170</f>
        <v>0</v>
      </c>
      <c r="T171" s="5"/>
      <c r="U171" s="11">
        <f t="shared" si="189"/>
        <v>-7154.48</v>
      </c>
      <c r="V171" s="5"/>
      <c r="W171" s="49">
        <f t="shared" si="190"/>
        <v>1</v>
      </c>
      <c r="X171" s="5"/>
      <c r="Y171" s="11">
        <f>Y170</f>
        <v>12832.65</v>
      </c>
      <c r="Z171" s="5"/>
      <c r="AA171" s="11">
        <f>AA170</f>
        <v>5000</v>
      </c>
      <c r="AB171" s="5"/>
      <c r="AC171" s="11">
        <f t="shared" si="191"/>
        <v>7832.65</v>
      </c>
      <c r="AD171" s="5"/>
      <c r="AE171" s="49">
        <f t="shared" si="192"/>
        <v>2.5665300000000002</v>
      </c>
      <c r="AF171" s="5"/>
      <c r="AG171" s="11">
        <f>AG170</f>
        <v>-96097.26</v>
      </c>
      <c r="AH171" s="5"/>
      <c r="AI171" s="11">
        <f>AI170</f>
        <v>0</v>
      </c>
      <c r="AJ171" s="5"/>
      <c r="AK171" s="11">
        <f t="shared" si="193"/>
        <v>-96097.26</v>
      </c>
      <c r="AL171" s="5"/>
      <c r="AM171" s="49">
        <f t="shared" si="194"/>
        <v>1</v>
      </c>
      <c r="AN171" s="5"/>
      <c r="AO171" s="11">
        <f>AO170</f>
        <v>32534.080000000002</v>
      </c>
      <c r="AP171" s="5"/>
      <c r="AQ171" s="11">
        <f>AQ170</f>
        <v>0</v>
      </c>
      <c r="AR171" s="5"/>
      <c r="AS171" s="11">
        <f t="shared" si="195"/>
        <v>32534.080000000002</v>
      </c>
      <c r="AT171" s="5"/>
      <c r="AU171" s="49">
        <f t="shared" si="196"/>
        <v>1</v>
      </c>
      <c r="AV171" s="5"/>
      <c r="AW171" s="11">
        <f>AW170</f>
        <v>39007.449999999997</v>
      </c>
      <c r="AX171" s="5"/>
      <c r="AY171" s="11">
        <f>AY170</f>
        <v>0</v>
      </c>
      <c r="AZ171" s="5"/>
      <c r="BA171" s="11">
        <f t="shared" si="197"/>
        <v>39007.449999999997</v>
      </c>
      <c r="BB171" s="5"/>
      <c r="BC171" s="49">
        <f t="shared" si="198"/>
        <v>1</v>
      </c>
      <c r="BD171" s="5"/>
      <c r="BE171" s="11">
        <f>BE170</f>
        <v>-30372.65</v>
      </c>
      <c r="BF171" s="5"/>
      <c r="BG171" s="11">
        <f>BG170</f>
        <v>0</v>
      </c>
      <c r="BH171" s="5"/>
      <c r="BI171" s="11">
        <f t="shared" si="203"/>
        <v>-30372.65</v>
      </c>
      <c r="BJ171" s="5"/>
      <c r="BK171" s="49">
        <f t="shared" si="204"/>
        <v>1</v>
      </c>
      <c r="BL171" s="5"/>
      <c r="BM171" s="11">
        <f>BM170</f>
        <v>-19904.41</v>
      </c>
      <c r="BN171" s="5"/>
      <c r="BO171" s="11">
        <f>BO170</f>
        <v>0</v>
      </c>
      <c r="BP171" s="5"/>
      <c r="BQ171" s="11">
        <f t="shared" si="205"/>
        <v>-19904.41</v>
      </c>
      <c r="BR171" s="5"/>
      <c r="BS171" s="49">
        <f t="shared" si="206"/>
        <v>1</v>
      </c>
      <c r="BT171" s="5"/>
      <c r="BU171" s="11">
        <f>BU170</f>
        <v>97985.7</v>
      </c>
      <c r="BV171" s="5"/>
      <c r="BW171" s="11">
        <f>BW170</f>
        <v>0</v>
      </c>
      <c r="BX171" s="5"/>
      <c r="BY171" s="11">
        <f t="shared" si="207"/>
        <v>97985.7</v>
      </c>
      <c r="BZ171" s="5"/>
      <c r="CA171" s="49">
        <f t="shared" si="208"/>
        <v>1</v>
      </c>
      <c r="CB171" s="5"/>
      <c r="CC171" s="11">
        <f>CC170</f>
        <v>-154840.01</v>
      </c>
      <c r="CD171" s="5"/>
      <c r="CE171" s="11">
        <f>CE170</f>
        <v>0</v>
      </c>
      <c r="CF171" s="5"/>
      <c r="CG171" s="11">
        <f t="shared" si="209"/>
        <v>-154840.01</v>
      </c>
      <c r="CH171" s="5"/>
      <c r="CI171" s="49">
        <f t="shared" si="210"/>
        <v>1</v>
      </c>
      <c r="CJ171" s="5"/>
      <c r="CK171" s="11">
        <f t="shared" si="199"/>
        <v>-67073.11</v>
      </c>
      <c r="CL171" s="5"/>
      <c r="CM171" s="11">
        <f t="shared" si="200"/>
        <v>20000</v>
      </c>
      <c r="CN171" s="5"/>
      <c r="CO171" s="11">
        <f t="shared" si="201"/>
        <v>-87073.11</v>
      </c>
      <c r="CP171" s="5"/>
      <c r="CQ171" s="49">
        <f t="shared" si="202"/>
        <v>-3.3536600000000001</v>
      </c>
      <c r="CR171" s="12"/>
    </row>
    <row r="172" spans="1:96" ht="18.600000000000001" thickTop="1" x14ac:dyDescent="0.35">
      <c r="A172" s="12"/>
      <c r="B172" s="12"/>
      <c r="C172" s="12"/>
      <c r="D172" s="12"/>
      <c r="E172" s="12"/>
      <c r="F172" s="12"/>
      <c r="G172" s="12"/>
      <c r="H172" s="12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</row>
    <row r="173" spans="1:96" ht="18" x14ac:dyDescent="0.35">
      <c r="A173" s="12"/>
      <c r="B173" s="12"/>
      <c r="C173" s="12"/>
      <c r="D173" s="12"/>
      <c r="E173" s="12"/>
      <c r="F173" s="12"/>
      <c r="G173" s="12"/>
      <c r="H173" s="12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</row>
    <row r="174" spans="1:96" ht="18" x14ac:dyDescent="0.35">
      <c r="A174" s="12"/>
      <c r="B174" s="12"/>
      <c r="C174" s="12"/>
      <c r="D174" s="12"/>
      <c r="E174" s="12"/>
      <c r="F174" s="12"/>
      <c r="G174" s="12"/>
      <c r="H174" s="12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50" t="s">
        <v>318</v>
      </c>
      <c r="CD174" s="50"/>
      <c r="CE174" s="50"/>
      <c r="CF174" s="50"/>
      <c r="CG174" s="50"/>
      <c r="CH174" s="50"/>
      <c r="CI174" s="50"/>
      <c r="CJ174" s="50"/>
      <c r="CK174" s="8"/>
      <c r="CL174" s="8"/>
      <c r="CM174" s="8"/>
      <c r="CN174" s="8"/>
      <c r="CO174" s="8"/>
      <c r="CP174" s="8"/>
      <c r="CQ174" s="8"/>
      <c r="CR174" s="8"/>
    </row>
    <row r="175" spans="1:96" ht="18" x14ac:dyDescent="0.35">
      <c r="A175" s="12"/>
      <c r="B175" s="12"/>
      <c r="C175" s="12"/>
      <c r="D175" s="12"/>
      <c r="E175" s="12"/>
      <c r="F175" s="12"/>
      <c r="G175" s="12"/>
      <c r="H175" s="12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50" t="s">
        <v>319</v>
      </c>
      <c r="CD175" s="50"/>
      <c r="CE175" s="50"/>
      <c r="CF175" s="50"/>
      <c r="CG175" s="50"/>
      <c r="CH175" s="50"/>
      <c r="CI175" s="50"/>
      <c r="CJ175" s="50"/>
      <c r="CK175" s="8"/>
      <c r="CL175" s="8"/>
      <c r="CM175" s="8"/>
      <c r="CN175" s="8"/>
      <c r="CO175" s="8"/>
      <c r="CP175" s="8"/>
      <c r="CQ175" s="8"/>
      <c r="CR17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 Aging 04.30.22</vt:lpstr>
      <vt:lpstr>Balance Sheet Comp 4.30.2022</vt:lpstr>
      <vt:lpstr>BudgetvsAct4.30.22</vt:lpstr>
      <vt:lpstr>'AR Aging 04.30.22'!Print_Titles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ASA</cp:lastModifiedBy>
  <cp:lastPrinted>2022-05-18T16:55:07Z</cp:lastPrinted>
  <dcterms:created xsi:type="dcterms:W3CDTF">2022-05-18T16:45:26Z</dcterms:created>
  <dcterms:modified xsi:type="dcterms:W3CDTF">2022-05-19T01:19:55Z</dcterms:modified>
</cp:coreProperties>
</file>